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hmfc-my.sharepoint.com/personal/lcoughlin_rihousing_com/Documents/H-Drive/ProLink/Proformas/Homeownership/"/>
    </mc:Choice>
  </mc:AlternateContent>
  <xr:revisionPtr revIDLastSave="1" documentId="8_{915A6A57-1EAF-4EEF-845E-406C9C236FD6}" xr6:coauthVersionLast="47" xr6:coauthVersionMax="47" xr10:uidLastSave="{0404C223-4EAD-4346-8D5E-BEF2DA4E49C8}"/>
  <workbookProtection workbookAlgorithmName="SHA-512" workbookHashValue="Zu7DmW3m59WOuw02B1j2Hd095wJqDj2y/fVmeEMugsiO1f2eYbznYyxMgPLtTDojPlWLlmvb3CtsFqb3GJzJHw==" workbookSaltValue="tWKWytEO1QAK++u92+NqMQ==" workbookSpinCount="100000" lockStructure="1"/>
  <bookViews>
    <workbookView xWindow="-120" yWindow="-120" windowWidth="29040" windowHeight="16440" xr2:uid="{5B00AB38-317E-431B-A23F-705B82F0A9C3}"/>
  </bookViews>
  <sheets>
    <sheet name="HO Proforma" sheetId="1" r:id="rId1"/>
    <sheet name="Dropdowns" sheetId="3" state="hidden" r:id="rId2"/>
    <sheet name="Mapping" sheetId="2" state="hidden" r:id="rId3"/>
  </sheets>
  <definedNames>
    <definedName name="AcquisitionTotal">'HO Proforma'!$I$25</definedName>
    <definedName name="AllUses">'HO Proforma'!$C$65:$H$65</definedName>
    <definedName name="AMI">Dropdowns!$J$4:$J$6</definedName>
    <definedName name="Bathrooms">Dropdowns!$H$4:$H$10</definedName>
    <definedName name="Bedrooms">Dropdowns!$F$4:$F$11</definedName>
    <definedName name="City">Dropdowns!$D$4:$D$42</definedName>
    <definedName name="ConstructionHardCostsTotal">'HO Proforma'!$C$37:$I$37</definedName>
    <definedName name="Description1">'HO Proforma'!$B$11</definedName>
    <definedName name="Description2">'HO Proforma'!$B$12</definedName>
    <definedName name="Description3">'HO Proforma'!$B$13</definedName>
    <definedName name="Description4">'HO Proforma'!$B$14</definedName>
    <definedName name="Description5">'HO Proforma'!$B$15</definedName>
    <definedName name="Description6">'HO Proforma'!$B$16</definedName>
    <definedName name="Development_Name">'HO Proforma'!$D$2</definedName>
    <definedName name="DevFee">'HO Proforma'!$I$63</definedName>
    <definedName name="EntityType">" "</definedName>
    <definedName name="FinancingCostsTotal">'HO Proforma'!$I$62</definedName>
    <definedName name="HardCostsTotal">'HO Proforma'!$I$37</definedName>
    <definedName name="Number_of_Units">'HO Proforma'!$D$71:$D$80</definedName>
    <definedName name="RIHousingSubsidy">Dropdowns!$L$4:$L$5</definedName>
    <definedName name="Sec01_Address">'HO Proforma'!$D$4</definedName>
    <definedName name="Sec01_City">'HO Proforma'!$D$5</definedName>
    <definedName name="Sec01_Construction_Type">'HO Proforma'!$H$6</definedName>
    <definedName name="Sec01_Date">'HO Proforma'!$B$4</definedName>
    <definedName name="Sec01_Development_Type">'HO Proforma'!$B$6</definedName>
    <definedName name="Sec01_Property_Type">'HO Proforma'!$B$5</definedName>
    <definedName name="Sec01_Total_RIH_Assisted">'HO Proforma'!$H$5</definedName>
    <definedName name="Sec01_Total_Units">'HO Proforma'!$H$4</definedName>
    <definedName name="Sec01_Zip">'HO Proforma'!$D$6</definedName>
    <definedName name="Sec02_SourceAmounts">'HO Proforma'!$C$11:$C$16</definedName>
    <definedName name="SoftCostsTotal">'HO Proforma'!$I$57</definedName>
    <definedName name="Source1">'HO Proforma'!$A$11</definedName>
    <definedName name="Source2">'HO Proforma'!$A$12</definedName>
    <definedName name="Source3">'HO Proforma'!$A$13</definedName>
    <definedName name="Source4">'HO Proforma'!$A$14</definedName>
    <definedName name="Source5">'HO Proforma'!$A$15</definedName>
    <definedName name="Source6">'HO Proforma'!$A$16</definedName>
    <definedName name="SourceAmount1">'HO Proforma'!$C$11</definedName>
    <definedName name="SourceAmount2">'HO Proforma'!$C$12</definedName>
    <definedName name="SourceAmount3">'HO Proforma'!$C$13</definedName>
    <definedName name="SourceAmount4">'HO Proforma'!$C$14</definedName>
    <definedName name="SourceAmount5">'HO Proforma'!$C$16</definedName>
    <definedName name="SourceAmount6">'HO Proforma'!$C$16</definedName>
    <definedName name="Sources">Dropdowns!$B$4:$B$10</definedName>
    <definedName name="SourceTotal">'HO Proforma'!$C$17</definedName>
    <definedName name="SqFt">'HO Proforma'!$E$71:$E$80</definedName>
    <definedName name="TotalUnits">'HO Proforma'!$D$81</definedName>
    <definedName name="UsesTotal">'HO Proforma'!$I$64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C17" i="1"/>
  <c r="C19" i="1"/>
  <c r="C65" i="1" s="1"/>
  <c r="G19" i="1"/>
  <c r="H19" i="1"/>
  <c r="I21" i="1"/>
  <c r="I23" i="1"/>
  <c r="I24" i="1"/>
  <c r="C25" i="1"/>
  <c r="D25" i="1"/>
  <c r="E25" i="1"/>
  <c r="F25" i="1"/>
  <c r="G25" i="1"/>
  <c r="H25" i="1"/>
  <c r="I27" i="1"/>
  <c r="I28" i="1"/>
  <c r="I29" i="1"/>
  <c r="I30" i="1"/>
  <c r="I31" i="1"/>
  <c r="I32" i="1"/>
  <c r="I33" i="1"/>
  <c r="I34" i="1"/>
  <c r="I35" i="1"/>
  <c r="I36" i="1"/>
  <c r="C37" i="1"/>
  <c r="D37" i="1"/>
  <c r="E37" i="1"/>
  <c r="F37" i="1"/>
  <c r="G37" i="1"/>
  <c r="H37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C57" i="1"/>
  <c r="D57" i="1"/>
  <c r="E57" i="1"/>
  <c r="F57" i="1"/>
  <c r="G57" i="1"/>
  <c r="H57" i="1"/>
  <c r="I59" i="1"/>
  <c r="I60" i="1"/>
  <c r="I61" i="1"/>
  <c r="C62" i="1"/>
  <c r="D62" i="1"/>
  <c r="E62" i="1"/>
  <c r="F62" i="1"/>
  <c r="G62" i="1"/>
  <c r="H62" i="1"/>
  <c r="I63" i="1"/>
  <c r="D65" i="1"/>
  <c r="E65" i="1"/>
  <c r="F65" i="1"/>
  <c r="G65" i="1"/>
  <c r="H65" i="1"/>
  <c r="F71" i="1"/>
  <c r="F72" i="1"/>
  <c r="F73" i="1"/>
  <c r="F74" i="1"/>
  <c r="F75" i="1"/>
  <c r="F76" i="1"/>
  <c r="F77" i="1"/>
  <c r="F78" i="1"/>
  <c r="F79" i="1"/>
  <c r="F80" i="1"/>
  <c r="D81" i="1"/>
  <c r="H4" i="1" s="1"/>
  <c r="E64" i="1" l="1"/>
  <c r="F81" i="1"/>
  <c r="I75" i="1"/>
  <c r="D64" i="1"/>
  <c r="C64" i="1"/>
  <c r="C66" i="1" s="1"/>
  <c r="I62" i="1"/>
  <c r="I57" i="1"/>
  <c r="I74" i="1" s="1"/>
  <c r="I37" i="1"/>
  <c r="I72" i="1" s="1"/>
  <c r="H64" i="1"/>
  <c r="H66" i="1" s="1"/>
  <c r="E66" i="1"/>
  <c r="D66" i="1"/>
  <c r="F64" i="1"/>
  <c r="F66" i="1" s="1"/>
  <c r="I25" i="1"/>
  <c r="I73" i="1" s="1"/>
  <c r="G64" i="1"/>
  <c r="G66" i="1" s="1"/>
  <c r="I65" i="1"/>
  <c r="I64" i="1" l="1"/>
  <c r="I66" i="1" s="1"/>
  <c r="I76" i="1"/>
  <c r="I71" i="1" l="1" a="1"/>
  <c r="I7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<sst xmlns="http://schemas.openxmlformats.org/spreadsheetml/2006/main" count="184" uniqueCount="171">
  <si>
    <t>Date:</t>
  </si>
  <si>
    <t>COMMENTS</t>
  </si>
  <si>
    <t>Other</t>
  </si>
  <si>
    <t xml:space="preserve"> </t>
  </si>
  <si>
    <t>Acquisition</t>
  </si>
  <si>
    <t>Title and Recording</t>
  </si>
  <si>
    <t>Carrying Costs</t>
  </si>
  <si>
    <t>Demolition</t>
  </si>
  <si>
    <t>Construction Contract</t>
  </si>
  <si>
    <t>Off-Site Improvements</t>
  </si>
  <si>
    <t>Asbestos/Lead Abatement</t>
  </si>
  <si>
    <t>Environmental Remediation</t>
  </si>
  <si>
    <t>General Requirements</t>
  </si>
  <si>
    <t>Contractor Overhead</t>
  </si>
  <si>
    <t>Contractor Profit</t>
  </si>
  <si>
    <t>Construction Contingency</t>
  </si>
  <si>
    <t>Soft Costs</t>
  </si>
  <si>
    <t>Architect Fee - Design</t>
  </si>
  <si>
    <t>Architect Fee - Construction Supervision</t>
  </si>
  <si>
    <t>Engineering Fees</t>
  </si>
  <si>
    <t>Permits and Fees</t>
  </si>
  <si>
    <t>Legal Fees</t>
  </si>
  <si>
    <t>Insurance during Construction</t>
  </si>
  <si>
    <t>Taxes during Construction</t>
  </si>
  <si>
    <t>Utilities during Construction</t>
  </si>
  <si>
    <t>Consultant Fees</t>
  </si>
  <si>
    <t>Security</t>
  </si>
  <si>
    <t>Market Study</t>
  </si>
  <si>
    <t>Environmental Report</t>
  </si>
  <si>
    <t>Relocation</t>
  </si>
  <si>
    <t>Marketing &amp; Lease-up Expense</t>
  </si>
  <si>
    <t>Soft Cost Contingency</t>
  </si>
  <si>
    <t>Financing Costs</t>
  </si>
  <si>
    <t>Construction Loan Interest</t>
  </si>
  <si>
    <t>Construction Loan Origination &amp; Fees</t>
  </si>
  <si>
    <t>Other Financing Costs</t>
  </si>
  <si>
    <t>Developer Fee</t>
  </si>
  <si>
    <t>DIFFERENCE (SOURCES-USES)</t>
  </si>
  <si>
    <t>Property Type:</t>
  </si>
  <si>
    <t>Address:</t>
  </si>
  <si>
    <t>City:</t>
  </si>
  <si>
    <t>PER UNIT COSTS</t>
  </si>
  <si>
    <t>Construction Cost PU</t>
  </si>
  <si>
    <t>Acquisition PU</t>
  </si>
  <si>
    <t>Soft Costs PU</t>
  </si>
  <si>
    <t>Developer Fee PU</t>
  </si>
  <si>
    <t>Appraisal</t>
  </si>
  <si>
    <t>Survey</t>
  </si>
  <si>
    <t>HOMEOWNERSHIP DEVELOPMENT PROFORMA</t>
  </si>
  <si>
    <t>Developer Equity</t>
  </si>
  <si>
    <t>Site Work/Landscape / Fencing</t>
  </si>
  <si>
    <t xml:space="preserve">Development Type: </t>
  </si>
  <si>
    <t>Total Units:</t>
  </si>
  <si>
    <t>Construction Type:</t>
  </si>
  <si>
    <t>Total RIH Assisted:</t>
  </si>
  <si>
    <t>Construction / Hard Costs</t>
  </si>
  <si>
    <t>Acquisition Total:</t>
  </si>
  <si>
    <t>Construction / Hard Costs Total:</t>
  </si>
  <si>
    <t>Soft Costs Total:</t>
  </si>
  <si>
    <t xml:space="preserve">Zip: </t>
  </si>
  <si>
    <t>Development Name:</t>
  </si>
  <si>
    <t>Financing Costs Total</t>
  </si>
  <si>
    <t>Efficiency</t>
  </si>
  <si>
    <t>TDC PU</t>
  </si>
  <si>
    <t>TDC / assisted unit</t>
  </si>
  <si>
    <t>Development Name</t>
  </si>
  <si>
    <t>Address</t>
  </si>
  <si>
    <t>City</t>
  </si>
  <si>
    <t>Zip</t>
  </si>
  <si>
    <t>State</t>
  </si>
  <si>
    <t>Property Type</t>
  </si>
  <si>
    <t>Development Type</t>
  </si>
  <si>
    <t>Total Units</t>
  </si>
  <si>
    <t>Total RIH Assisted</t>
  </si>
  <si>
    <t>Construction Type</t>
  </si>
  <si>
    <t>General Information</t>
  </si>
  <si>
    <t>Sources</t>
  </si>
  <si>
    <t>HIF Subsidy</t>
  </si>
  <si>
    <t>Turnkey Subsidy</t>
  </si>
  <si>
    <t>Sales Proceeds</t>
  </si>
  <si>
    <t>Construction Financing</t>
  </si>
  <si>
    <t>Dropdowns</t>
  </si>
  <si>
    <t>Barrington</t>
  </si>
  <si>
    <t>Bristol</t>
  </si>
  <si>
    <t>Burrillville</t>
  </si>
  <si>
    <t>Central Falls</t>
  </si>
  <si>
    <t>Charlestown</t>
  </si>
  <si>
    <t>Coventry</t>
  </si>
  <si>
    <t>Cranston</t>
  </si>
  <si>
    <t>Cumberland</t>
  </si>
  <si>
    <t>East Greenwich</t>
  </si>
  <si>
    <t>East Providence</t>
  </si>
  <si>
    <t>Exeter</t>
  </si>
  <si>
    <t>Foster</t>
  </si>
  <si>
    <t>Glocester</t>
  </si>
  <si>
    <t>Hopkinton</t>
  </si>
  <si>
    <t>Jamestown</t>
  </si>
  <si>
    <t>Johnston</t>
  </si>
  <si>
    <t>Lincoln</t>
  </si>
  <si>
    <t>Little Compton</t>
  </si>
  <si>
    <t>Middletown</t>
  </si>
  <si>
    <t>Narragansett</t>
  </si>
  <si>
    <t>New Shoreham</t>
  </si>
  <si>
    <t>Newport</t>
  </si>
  <si>
    <t>North Kingstown</t>
  </si>
  <si>
    <t>North Providence</t>
  </si>
  <si>
    <t>North Smithfield</t>
  </si>
  <si>
    <t>Pawtucket</t>
  </si>
  <si>
    <t>Portsmouth</t>
  </si>
  <si>
    <t>Providence</t>
  </si>
  <si>
    <t>Richmond</t>
  </si>
  <si>
    <t>Scituate</t>
  </si>
  <si>
    <t>Smithfield</t>
  </si>
  <si>
    <t>South Kingstown</t>
  </si>
  <si>
    <t>Tiverton</t>
  </si>
  <si>
    <t>Warren</t>
  </si>
  <si>
    <t>Warwick</t>
  </si>
  <si>
    <t>West Greenwich</t>
  </si>
  <si>
    <t>West Warwick</t>
  </si>
  <si>
    <t>Westerly</t>
  </si>
  <si>
    <t>Woonsocket</t>
  </si>
  <si>
    <t>Source Name</t>
  </si>
  <si>
    <t>Amount</t>
  </si>
  <si>
    <t>Total Sources:</t>
  </si>
  <si>
    <t>Other 1</t>
  </si>
  <si>
    <t>Other 2</t>
  </si>
  <si>
    <t>Number of Baths</t>
  </si>
  <si>
    <t>AMI</t>
  </si>
  <si>
    <t>Number of Units</t>
  </si>
  <si>
    <t>UNIT MIX</t>
  </si>
  <si>
    <t>Bedrooms</t>
  </si>
  <si>
    <t>SRO</t>
  </si>
  <si>
    <t>1 BR</t>
  </si>
  <si>
    <t>2 BR</t>
  </si>
  <si>
    <t>3 BR</t>
  </si>
  <si>
    <t>4 BR</t>
  </si>
  <si>
    <t>5 BR</t>
  </si>
  <si>
    <t>6 BR</t>
  </si>
  <si>
    <t>1 BA</t>
  </si>
  <si>
    <t>1.5 BA</t>
  </si>
  <si>
    <t>2 BA</t>
  </si>
  <si>
    <t>2.5 BA</t>
  </si>
  <si>
    <t>3 BA</t>
  </si>
  <si>
    <t>3.5 BA</t>
  </si>
  <si>
    <t>4 BA</t>
  </si>
  <si>
    <t>Bathrooms</t>
  </si>
  <si>
    <t>Number of Bedrooms</t>
  </si>
  <si>
    <t>Unit Square Footage</t>
  </si>
  <si>
    <t>Totals:</t>
  </si>
  <si>
    <t>Development USES Total</t>
  </si>
  <si>
    <r>
      <t>TOTAL S</t>
    </r>
    <r>
      <rPr>
        <sz val="16"/>
        <rFont val="Arial"/>
        <family val="2"/>
      </rPr>
      <t>OURCES</t>
    </r>
    <r>
      <rPr>
        <b/>
        <sz val="16"/>
        <rFont val="Arial"/>
        <family val="2"/>
      </rPr>
      <t xml:space="preserve"> (TOTAL DEVELOPMENT COST)</t>
    </r>
  </si>
  <si>
    <t>TOTALS</t>
  </si>
  <si>
    <t>Total SqFt per Unit Size</t>
  </si>
  <si>
    <t>RIHousing Subsidy</t>
  </si>
  <si>
    <t>Other Source Description</t>
  </si>
  <si>
    <t>SOURCES</t>
  </si>
  <si>
    <t>USES</t>
  </si>
  <si>
    <t>Entity Type</t>
  </si>
  <si>
    <t>Tax ID Number</t>
  </si>
  <si>
    <t>First Name</t>
  </si>
  <si>
    <t>Last Name</t>
  </si>
  <si>
    <t>Direct Phone</t>
  </si>
  <si>
    <t>E-mail Address</t>
  </si>
  <si>
    <t>Address 1</t>
  </si>
  <si>
    <t>Address 2</t>
  </si>
  <si>
    <t xml:space="preserve">City </t>
  </si>
  <si>
    <t>DEVELOPER</t>
  </si>
  <si>
    <t>Doing Business As</t>
  </si>
  <si>
    <t>Company</t>
  </si>
  <si>
    <t>Individual</t>
  </si>
  <si>
    <t>AMI% = when mapping, change 80% to 80% non-LIHTC with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</si>
</sst>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00000"/>
    <numFmt numFmtId="166" formatCode="[&lt;=9999999]###\-####;\(###\)\ ###\-####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rial"/>
      <family val="2"/>
    </font>
    <font>
      <sz val="14"/>
      <name val="Aptos Narrow"/>
      <family val="2"/>
      <scheme val="minor"/>
    </font>
    <font>
      <b/>
      <sz val="18"/>
      <name val="Arial"/>
      <family val="2"/>
    </font>
    <font>
      <b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5" tint="0.39997558519241921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rgb="FF9FDE86"/>
        <bgColor indexed="8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</cellStyleXfs>
  <cellXfs count="174">
    <xf numFmtId="0" fontId="0" fillId="0" borderId="0" xfId="0"/>
    <xf numFmtId="44" fontId="12" fillId="8" borderId="1" xfId="1" applyFont="1" applyFill="1" applyBorder="1" applyProtection="1"/>
    <xf numFmtId="44" fontId="7" fillId="2" borderId="1" xfId="1" applyFont="1" applyFill="1" applyBorder="1" applyProtection="1">
      <protection locked="0"/>
    </xf>
    <xf numFmtId="44" fontId="7" fillId="2" borderId="1" xfId="1" applyFont="1" applyFill="1" applyBorder="1" applyProtection="1"/>
    <xf numFmtId="164" fontId="7" fillId="2" borderId="1" xfId="1" applyNumberFormat="1" applyFont="1" applyFill="1" applyBorder="1" applyProtection="1">
      <protection locked="0"/>
    </xf>
    <xf numFmtId="14" fontId="6" fillId="3" borderId="3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4" fillId="9" borderId="5" xfId="1" applyFont="1" applyFill="1" applyBorder="1" applyAlignment="1" applyProtection="1">
      <alignment horizontal="left" vertical="top"/>
    </xf>
    <xf numFmtId="44" fontId="12" fillId="10" borderId="1" xfId="1" applyFont="1" applyFill="1" applyBorder="1" applyProtection="1"/>
    <xf numFmtId="44" fontId="9" fillId="9" borderId="1" xfId="1" applyFont="1" applyFill="1" applyBorder="1" applyAlignment="1" applyProtection="1">
      <alignment horizontal="right"/>
    </xf>
    <xf numFmtId="44" fontId="9" fillId="7" borderId="5" xfId="1" applyFont="1" applyFill="1" applyBorder="1" applyAlignment="1" applyProtection="1">
      <alignment vertical="center"/>
    </xf>
    <xf numFmtId="0" fontId="15" fillId="0" borderId="0" xfId="0" applyFont="1"/>
    <xf numFmtId="0" fontId="0" fillId="0" borderId="26" xfId="0" applyBorder="1"/>
    <xf numFmtId="0" fontId="0" fillId="0" borderId="24" xfId="0" applyBorder="1"/>
    <xf numFmtId="0" fontId="15" fillId="11" borderId="0" xfId="0" applyFont="1" applyFill="1"/>
    <xf numFmtId="0" fontId="16" fillId="11" borderId="0" xfId="0" applyFont="1" applyFill="1"/>
    <xf numFmtId="0" fontId="16" fillId="0" borderId="0" xfId="0" applyFont="1"/>
    <xf numFmtId="0" fontId="15" fillId="12" borderId="25" xfId="0" applyFont="1" applyFill="1" applyBorder="1" applyAlignment="1">
      <alignment horizontal="center"/>
    </xf>
    <xf numFmtId="9" fontId="20" fillId="0" borderId="26" xfId="0" applyNumberFormat="1" applyFont="1" applyBorder="1"/>
    <xf numFmtId="0" fontId="6" fillId="0" borderId="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44" fontId="6" fillId="0" borderId="6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5" xfId="0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44" fontId="9" fillId="9" borderId="12" xfId="1" applyFont="1" applyFill="1" applyBorder="1" applyAlignment="1" applyProtection="1">
      <alignment horizontal="right"/>
    </xf>
    <xf numFmtId="10" fontId="6" fillId="0" borderId="1" xfId="0" applyNumberFormat="1" applyFont="1" applyBorder="1" applyProtection="1">
      <protection locked="0"/>
    </xf>
    <xf numFmtId="0" fontId="6" fillId="0" borderId="25" xfId="0" applyFont="1" applyBorder="1" applyProtection="1">
      <protection locked="0"/>
    </xf>
    <xf numFmtId="10" fontId="6" fillId="0" borderId="25" xfId="0" applyNumberFormat="1" applyFont="1" applyBorder="1" applyProtection="1">
      <protection locked="0"/>
    </xf>
    <xf numFmtId="0" fontId="6" fillId="0" borderId="37" xfId="0" applyFont="1" applyBorder="1" applyProtection="1">
      <protection locked="0"/>
    </xf>
    <xf numFmtId="44" fontId="7" fillId="2" borderId="12" xfId="1" applyFont="1" applyFill="1" applyBorder="1" applyProtection="1">
      <protection locked="0"/>
    </xf>
    <xf numFmtId="44" fontId="7" fillId="2" borderId="42" xfId="1" applyFont="1" applyFill="1" applyBorder="1" applyProtection="1"/>
    <xf numFmtId="164" fontId="7" fillId="2" borderId="12" xfId="1" applyNumberFormat="1" applyFont="1" applyFill="1" applyBorder="1" applyProtection="1">
      <protection locked="0"/>
    </xf>
    <xf numFmtId="44" fontId="9" fillId="9" borderId="18" xfId="1" applyFont="1" applyFill="1" applyBorder="1" applyProtection="1"/>
    <xf numFmtId="164" fontId="7" fillId="2" borderId="42" xfId="1" applyNumberFormat="1" applyFont="1" applyFill="1" applyBorder="1" applyAlignment="1" applyProtection="1">
      <alignment horizontal="left"/>
    </xf>
    <xf numFmtId="44" fontId="7" fillId="2" borderId="42" xfId="1" applyFont="1" applyFill="1" applyBorder="1" applyAlignment="1" applyProtection="1">
      <alignment horizontal="left"/>
    </xf>
    <xf numFmtId="44" fontId="9" fillId="9" borderId="42" xfId="1" applyFont="1" applyFill="1" applyBorder="1" applyAlignment="1" applyProtection="1">
      <alignment horizontal="right"/>
    </xf>
    <xf numFmtId="164" fontId="8" fillId="2" borderId="35" xfId="1" applyNumberFormat="1" applyFont="1" applyFill="1" applyBorder="1" applyAlignment="1" applyProtection="1">
      <alignment horizontal="center" vertical="center"/>
    </xf>
    <xf numFmtId="44" fontId="12" fillId="8" borderId="1" xfId="1" applyFont="1" applyFill="1" applyBorder="1" applyAlignment="1" applyProtection="1">
      <alignment vertical="center"/>
    </xf>
    <xf numFmtId="44" fontId="12" fillId="8" borderId="12" xfId="1" applyFont="1" applyFill="1" applyBorder="1" applyAlignment="1" applyProtection="1">
      <alignment vertical="center"/>
    </xf>
    <xf numFmtId="44" fontId="12" fillId="8" borderId="42" xfId="1" applyFont="1" applyFill="1" applyBorder="1" applyAlignment="1" applyProtection="1">
      <alignment vertical="center"/>
    </xf>
    <xf numFmtId="44" fontId="12" fillId="14" borderId="1" xfId="1" applyFont="1" applyFill="1" applyBorder="1" applyProtection="1"/>
    <xf numFmtId="44" fontId="9" fillId="7" borderId="10" xfId="1" applyFont="1" applyFill="1" applyBorder="1" applyAlignment="1" applyProtection="1">
      <alignment vertical="center"/>
    </xf>
    <xf numFmtId="44" fontId="7" fillId="0" borderId="1" xfId="1" applyFont="1" applyFill="1" applyBorder="1" applyProtection="1">
      <protection locked="0"/>
    </xf>
    <xf numFmtId="44" fontId="12" fillId="8" borderId="11" xfId="1" applyFont="1" applyFill="1" applyBorder="1" applyProtection="1"/>
    <xf numFmtId="44" fontId="9" fillId="7" borderId="11" xfId="1" applyFont="1" applyFill="1" applyBorder="1" applyAlignment="1" applyProtection="1">
      <alignment vertical="center"/>
    </xf>
    <xf numFmtId="44" fontId="9" fillId="14" borderId="12" xfId="1" applyFont="1" applyFill="1" applyBorder="1" applyAlignment="1" applyProtection="1">
      <alignment vertical="center"/>
    </xf>
    <xf numFmtId="44" fontId="12" fillId="14" borderId="11" xfId="1" applyFont="1" applyFill="1" applyBorder="1" applyProtection="1"/>
    <xf numFmtId="44" fontId="6" fillId="0" borderId="43" xfId="0" applyNumberFormat="1" applyFont="1" applyBorder="1" applyProtection="1">
      <protection locked="0"/>
    </xf>
    <xf numFmtId="164" fontId="7" fillId="0" borderId="41" xfId="1" applyNumberFormat="1" applyFont="1" applyFill="1" applyBorder="1" applyAlignment="1" applyProtection="1">
      <alignment horizontal="center"/>
    </xf>
    <xf numFmtId="164" fontId="6" fillId="0" borderId="6" xfId="1" applyNumberFormat="1" applyFont="1" applyFill="1" applyBorder="1" applyProtection="1"/>
    <xf numFmtId="0" fontId="3" fillId="0" borderId="0" xfId="0" applyFont="1"/>
    <xf numFmtId="164" fontId="3" fillId="0" borderId="0" xfId="1" applyNumberFormat="1" applyFont="1" applyProtection="1"/>
    <xf numFmtId="0" fontId="5" fillId="0" borderId="0" xfId="0" applyFont="1"/>
    <xf numFmtId="0" fontId="6" fillId="0" borderId="0" xfId="0" applyFont="1"/>
    <xf numFmtId="164" fontId="6" fillId="0" borderId="0" xfId="1" applyNumberFormat="1" applyFont="1" applyProtection="1"/>
    <xf numFmtId="0" fontId="5" fillId="0" borderId="3" xfId="0" applyFont="1" applyBorder="1"/>
    <xf numFmtId="0" fontId="5" fillId="0" borderId="1" xfId="0" applyFont="1" applyBorder="1"/>
    <xf numFmtId="0" fontId="6" fillId="0" borderId="0" xfId="0" applyFont="1" applyAlignment="1">
      <alignment wrapText="1"/>
    </xf>
    <xf numFmtId="0" fontId="11" fillId="0" borderId="0" xfId="0" applyFont="1"/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17" fillId="13" borderId="28" xfId="0" applyFont="1" applyFill="1" applyBorder="1" applyAlignment="1">
      <alignment vertical="center"/>
    </xf>
    <xf numFmtId="0" fontId="6" fillId="13" borderId="22" xfId="0" applyFont="1" applyFill="1" applyBorder="1"/>
    <xf numFmtId="44" fontId="5" fillId="13" borderId="29" xfId="0" applyNumberFormat="1" applyFont="1" applyFill="1" applyBorder="1" applyAlignment="1">
      <alignment vertical="center"/>
    </xf>
    <xf numFmtId="0" fontId="6" fillId="0" borderId="36" xfId="0" applyFont="1" applyBorder="1"/>
    <xf numFmtId="0" fontId="6" fillId="0" borderId="32" xfId="0" applyFont="1" applyBorder="1"/>
    <xf numFmtId="44" fontId="6" fillId="0" borderId="0" xfId="0" applyNumberFormat="1" applyFont="1"/>
    <xf numFmtId="164" fontId="6" fillId="0" borderId="0" xfId="1" applyNumberFormat="1" applyFont="1" applyBorder="1" applyProtection="1"/>
    <xf numFmtId="3" fontId="8" fillId="2" borderId="20" xfId="0" applyNumberFormat="1" applyFont="1" applyFill="1" applyBorder="1" applyAlignment="1">
      <alignment horizontal="center" vertical="center" wrapText="1"/>
    </xf>
    <xf numFmtId="3" fontId="8" fillId="2" borderId="35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3" fontId="8" fillId="2" borderId="29" xfId="0" applyNumberFormat="1" applyFont="1" applyFill="1" applyBorder="1" applyAlignment="1">
      <alignment horizontal="center" vertical="center"/>
    </xf>
    <xf numFmtId="0" fontId="10" fillId="0" borderId="0" xfId="0" applyFont="1"/>
    <xf numFmtId="44" fontId="7" fillId="0" borderId="5" xfId="1" applyFont="1" applyBorder="1" applyProtection="1"/>
    <xf numFmtId="3" fontId="12" fillId="8" borderId="18" xfId="0" applyNumberFormat="1" applyFont="1" applyFill="1" applyBorder="1"/>
    <xf numFmtId="0" fontId="13" fillId="0" borderId="0" xfId="0" applyFont="1"/>
    <xf numFmtId="0" fontId="13" fillId="6" borderId="0" xfId="0" applyFont="1" applyFill="1"/>
    <xf numFmtId="164" fontId="7" fillId="0" borderId="5" xfId="1" applyNumberFormat="1" applyFont="1" applyBorder="1" applyProtection="1"/>
    <xf numFmtId="164" fontId="7" fillId="2" borderId="1" xfId="1" applyNumberFormat="1" applyFont="1" applyFill="1" applyBorder="1" applyProtection="1"/>
    <xf numFmtId="164" fontId="11" fillId="0" borderId="0" xfId="0" applyNumberFormat="1" applyFont="1"/>
    <xf numFmtId="44" fontId="11" fillId="0" borderId="0" xfId="1" applyFont="1" applyProtection="1"/>
    <xf numFmtId="44" fontId="10" fillId="0" borderId="0" xfId="1" applyFont="1" applyProtection="1"/>
    <xf numFmtId="3" fontId="22" fillId="2" borderId="7" xfId="0" applyNumberFormat="1" applyFont="1" applyFill="1" applyBorder="1"/>
    <xf numFmtId="0" fontId="23" fillId="0" borderId="8" xfId="0" applyFont="1" applyBorder="1"/>
    <xf numFmtId="44" fontId="23" fillId="2" borderId="8" xfId="0" applyNumberFormat="1" applyFont="1" applyFill="1" applyBorder="1"/>
    <xf numFmtId="164" fontId="0" fillId="0" borderId="0" xfId="1" applyNumberFormat="1" applyFont="1" applyProtection="1"/>
    <xf numFmtId="0" fontId="5" fillId="0" borderId="13" xfId="0" applyFont="1" applyBorder="1"/>
    <xf numFmtId="0" fontId="5" fillId="0" borderId="4" xfId="0" applyFont="1" applyBorder="1"/>
    <xf numFmtId="0" fontId="6" fillId="0" borderId="6" xfId="0" applyFont="1" applyBorder="1"/>
    <xf numFmtId="0" fontId="7" fillId="0" borderId="40" xfId="0" applyFont="1" applyBorder="1"/>
    <xf numFmtId="0" fontId="7" fillId="0" borderId="5" xfId="0" applyFont="1" applyBorder="1"/>
    <xf numFmtId="164" fontId="24" fillId="0" borderId="7" xfId="1" applyNumberFormat="1" applyFont="1" applyBorder="1" applyAlignment="1" applyProtection="1"/>
    <xf numFmtId="44" fontId="24" fillId="0" borderId="9" xfId="0" applyNumberFormat="1" applyFont="1" applyBorder="1"/>
    <xf numFmtId="0" fontId="6" fillId="0" borderId="9" xfId="0" applyFont="1" applyBorder="1"/>
    <xf numFmtId="0" fontId="6" fillId="0" borderId="28" xfId="0" applyFont="1" applyBorder="1"/>
    <xf numFmtId="0" fontId="6" fillId="0" borderId="22" xfId="0" applyFont="1" applyBorder="1"/>
    <xf numFmtId="0" fontId="6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right"/>
    </xf>
    <xf numFmtId="0" fontId="6" fillId="0" borderId="19" xfId="0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" fontId="7" fillId="2" borderId="18" xfId="0" applyNumberFormat="1" applyFont="1" applyFill="1" applyBorder="1" applyProtection="1">
      <protection locked="0"/>
    </xf>
    <xf numFmtId="3" fontId="7" fillId="0" borderId="18" xfId="0" applyNumberFormat="1" applyFont="1" applyBorder="1" applyProtection="1">
      <protection locked="0"/>
    </xf>
    <xf numFmtId="164" fontId="7" fillId="2" borderId="18" xfId="0" applyNumberFormat="1" applyFont="1" applyFill="1" applyBorder="1" applyProtection="1">
      <protection locked="0"/>
    </xf>
    <xf numFmtId="44" fontId="7" fillId="2" borderId="18" xfId="1" applyFont="1" applyFill="1" applyBorder="1" applyProtection="1">
      <protection locked="0"/>
    </xf>
    <xf numFmtId="42" fontId="23" fillId="2" borderId="9" xfId="0" applyNumberFormat="1" applyFont="1" applyFill="1" applyBorder="1" applyProtection="1">
      <protection locked="0"/>
    </xf>
    <xf numFmtId="0" fontId="7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1" xfId="0" applyFont="1" applyBorder="1"/>
    <xf numFmtId="49" fontId="6" fillId="0" borderId="8" xfId="0" applyNumberFormat="1" applyFont="1" applyBorder="1"/>
    <xf numFmtId="9" fontId="20" fillId="0" borderId="24" xfId="0" applyNumberFormat="1" applyFont="1" applyBorder="1"/>
    <xf numFmtId="0" fontId="0" fillId="15" borderId="0" xfId="0" applyFill="1"/>
    <xf numFmtId="3" fontId="14" fillId="2" borderId="30" xfId="0" applyNumberFormat="1" applyFont="1" applyFill="1" applyBorder="1" applyAlignment="1">
      <alignment horizontal="center" vertical="center" wrapText="1"/>
    </xf>
    <xf numFmtId="3" fontId="14" fillId="2" borderId="31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3" fontId="4" fillId="2" borderId="28" xfId="0" applyNumberFormat="1" applyFont="1" applyFill="1" applyBorder="1" applyAlignment="1">
      <alignment horizontal="center" vertic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44" fontId="9" fillId="5" borderId="10" xfId="1" applyFont="1" applyFill="1" applyBorder="1" applyAlignment="1" applyProtection="1">
      <alignment vertical="center" wrapText="1"/>
    </xf>
    <xf numFmtId="44" fontId="9" fillId="5" borderId="17" xfId="1" applyFont="1" applyFill="1" applyBorder="1" applyAlignment="1" applyProtection="1">
      <alignment vertical="center" wrapText="1"/>
    </xf>
    <xf numFmtId="44" fontId="9" fillId="5" borderId="18" xfId="1" applyFont="1" applyFill="1" applyBorder="1" applyAlignment="1" applyProtection="1">
      <alignment vertical="center" wrapText="1"/>
    </xf>
    <xf numFmtId="44" fontId="9" fillId="5" borderId="10" xfId="1" applyFont="1" applyFill="1" applyBorder="1" applyAlignment="1" applyProtection="1">
      <alignment horizontal="left" vertical="center" wrapText="1"/>
    </xf>
    <xf numFmtId="44" fontId="9" fillId="5" borderId="17" xfId="1" applyFont="1" applyFill="1" applyBorder="1" applyAlignment="1" applyProtection="1">
      <alignment horizontal="left" vertical="center" wrapText="1"/>
    </xf>
    <xf numFmtId="44" fontId="9" fillId="5" borderId="18" xfId="1" applyFont="1" applyFill="1" applyBorder="1" applyAlignment="1" applyProtection="1">
      <alignment horizontal="left" vertical="center" wrapText="1"/>
    </xf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3" borderId="38" xfId="0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49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0" applyNumberFormat="1" applyFont="1" applyFill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3" fontId="14" fillId="2" borderId="20" xfId="0" applyNumberFormat="1" applyFont="1" applyFill="1" applyBorder="1" applyAlignment="1">
      <alignment horizontal="center" vertical="center" wrapText="1"/>
    </xf>
    <xf numFmtId="3" fontId="14" fillId="2" borderId="29" xfId="0" applyNumberFormat="1" applyFont="1" applyFill="1" applyBorder="1" applyAlignment="1">
      <alignment horizontal="center" vertical="center" wrapText="1"/>
    </xf>
    <xf numFmtId="3" fontId="9" fillId="4" borderId="27" xfId="0" applyNumberFormat="1" applyFont="1" applyFill="1" applyBorder="1" applyAlignment="1">
      <alignment horizontal="left" vertical="top" wrapText="1"/>
    </xf>
    <xf numFmtId="3" fontId="9" fillId="4" borderId="33" xfId="0" applyNumberFormat="1" applyFont="1" applyFill="1" applyBorder="1" applyAlignment="1">
      <alignment horizontal="left" vertical="top" wrapText="1"/>
    </xf>
    <xf numFmtId="3" fontId="9" fillId="4" borderId="34" xfId="0" applyNumberFormat="1" applyFont="1" applyFill="1" applyBorder="1" applyAlignment="1">
      <alignment horizontal="left" vertical="top" wrapText="1"/>
    </xf>
    <xf numFmtId="44" fontId="9" fillId="5" borderId="10" xfId="1" applyFont="1" applyFill="1" applyBorder="1" applyAlignment="1" applyProtection="1">
      <alignment horizontal="left" vertical="center"/>
    </xf>
    <xf numFmtId="44" fontId="9" fillId="5" borderId="17" xfId="1" applyFont="1" applyFill="1" applyBorder="1" applyAlignment="1" applyProtection="1">
      <alignment horizontal="left" vertical="center"/>
    </xf>
    <xf numFmtId="44" fontId="9" fillId="5" borderId="18" xfId="1" applyFont="1" applyFill="1" applyBorder="1" applyAlignment="1" applyProtection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6" fontId="6" fillId="0" borderId="8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164" fontId="6" fillId="0" borderId="12" xfId="1" applyNumberFormat="1" applyFont="1" applyBorder="1" applyAlignment="1" applyProtection="1">
      <alignment horizontal="center"/>
      <protection locked="0"/>
    </xf>
    <xf numFmtId="164" fontId="6" fillId="0" borderId="18" xfId="1" applyNumberFormat="1" applyFont="1" applyBorder="1" applyAlignment="1" applyProtection="1">
      <alignment horizontal="center"/>
      <protection locked="0"/>
    </xf>
    <xf numFmtId="49" fontId="6" fillId="0" borderId="15" xfId="1" applyNumberFormat="1" applyFont="1" applyBorder="1" applyAlignment="1" applyProtection="1">
      <alignment horizontal="center"/>
      <protection locked="0"/>
    </xf>
    <xf numFmtId="49" fontId="6" fillId="0" borderId="23" xfId="1" applyNumberFormat="1" applyFont="1" applyBorder="1" applyAlignment="1" applyProtection="1">
      <alignment horizontal="center"/>
      <protection locked="0"/>
    </xf>
  </cellXfs>
  <cellStyles count="8">
    <cellStyle name="Comma 2" xfId="6" xr:uid="{39545575-D457-4B1E-9331-8FD412984043}"/>
    <cellStyle name="Currency" xfId="1" builtinId="4"/>
    <cellStyle name="Currency 2" xfId="5" xr:uid="{92D90153-1CD3-4E2E-B9C1-73BAF60864BF}"/>
    <cellStyle name="Currency0" xfId="2" xr:uid="{2D61A540-DD15-401E-B84F-13F17DC68826}"/>
    <cellStyle name="Normal" xfId="0" builtinId="0"/>
    <cellStyle name="Normal 2" xfId="3" xr:uid="{B3EEA9DC-CCCF-4DF6-8F30-9220239979E2}"/>
    <cellStyle name="Normal 3" xfId="7" xr:uid="{0C306531-A286-4A13-A73E-56EA7A054D4C}"/>
    <cellStyle name="Percent 2" xfId="4" xr:uid="{6FFEAFA5-971C-4620-A581-ADCD9EDAA7EE}"/>
  </cellStyles>
  <dxfs count="2"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colors>
    <mruColors>
      <color rgb="FF9FDE86"/>
      <color rgb="FF66FF33"/>
      <color rgb="FF99CC00"/>
      <color rgb="FFF1A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8E8A-8ADC-4153-B3AC-2A05C9B40F5E}">
  <sheetPr>
    <pageSetUpPr fitToPage="1"/>
  </sheetPr>
  <dimension ref="A1:BO81"/>
  <sheetViews>
    <sheetView tabSelected="1" zoomScale="70" zoomScaleNormal="70" workbookViewId="0">
      <selection activeCell="G17" sqref="G17"/>
    </sheetView>
  </sheetViews>
  <sheetFormatPr defaultRowHeight="15" x14ac:dyDescent="0.25"/>
  <cols>
    <col min="1" max="1" width="38" customWidth="1"/>
    <col min="2" max="2" width="46.7109375" customWidth="1"/>
    <col min="3" max="8" width="25.7109375" customWidth="1"/>
    <col min="9" max="9" width="25.7109375" style="88" customWidth="1"/>
    <col min="10" max="10" width="36" customWidth="1"/>
    <col min="11" max="11" width="14.85546875" customWidth="1"/>
  </cols>
  <sheetData>
    <row r="1" spans="1:10" ht="15.75" thickBot="1" x14ac:dyDescent="0.3">
      <c r="A1" s="52"/>
      <c r="B1" s="52"/>
      <c r="C1" s="52"/>
      <c r="D1" s="52"/>
      <c r="E1" s="52"/>
      <c r="F1" s="52"/>
      <c r="G1" s="52"/>
      <c r="H1" s="52"/>
      <c r="I1" s="53"/>
      <c r="J1" s="52"/>
    </row>
    <row r="2" spans="1:10" ht="33" customHeight="1" thickBot="1" x14ac:dyDescent="0.3">
      <c r="A2" s="54" t="s">
        <v>48</v>
      </c>
      <c r="B2" s="55"/>
      <c r="C2" s="103" t="s">
        <v>60</v>
      </c>
      <c r="D2" s="130"/>
      <c r="E2" s="131"/>
      <c r="F2" s="131"/>
      <c r="G2" s="131"/>
      <c r="H2" s="131"/>
      <c r="I2" s="132"/>
      <c r="J2" s="55"/>
    </row>
    <row r="3" spans="1:10" ht="16.5" thickBot="1" x14ac:dyDescent="0.3">
      <c r="A3" s="54"/>
      <c r="B3" s="55"/>
      <c r="C3" s="55"/>
      <c r="D3" s="55"/>
      <c r="E3" s="55"/>
      <c r="F3" s="55"/>
      <c r="G3" s="55"/>
      <c r="H3" s="55"/>
      <c r="I3" s="56"/>
      <c r="J3" s="55"/>
    </row>
    <row r="4" spans="1:10" ht="39.75" customHeight="1" x14ac:dyDescent="0.25">
      <c r="A4" s="104" t="s">
        <v>0</v>
      </c>
      <c r="B4" s="5"/>
      <c r="C4" s="107" t="s">
        <v>39</v>
      </c>
      <c r="D4" s="141"/>
      <c r="E4" s="142"/>
      <c r="F4" s="143"/>
      <c r="G4" s="107" t="s">
        <v>52</v>
      </c>
      <c r="H4" s="150" t="str">
        <f>IF(TotalUnits=0,"",TotalUnits)</f>
        <v/>
      </c>
      <c r="I4" s="151"/>
      <c r="J4" s="54"/>
    </row>
    <row r="5" spans="1:10" ht="46.5" customHeight="1" x14ac:dyDescent="0.25">
      <c r="A5" s="105" t="s">
        <v>38</v>
      </c>
      <c r="B5" s="6"/>
      <c r="C5" s="108" t="s">
        <v>40</v>
      </c>
      <c r="D5" s="144"/>
      <c r="E5" s="145"/>
      <c r="F5" s="146"/>
      <c r="G5" s="108" t="s">
        <v>54</v>
      </c>
      <c r="H5" s="152"/>
      <c r="I5" s="153"/>
      <c r="J5" s="55"/>
    </row>
    <row r="6" spans="1:10" ht="50.25" customHeight="1" thickBot="1" x14ac:dyDescent="0.3">
      <c r="A6" s="106" t="s">
        <v>51</v>
      </c>
      <c r="B6" s="7"/>
      <c r="C6" s="102" t="s">
        <v>59</v>
      </c>
      <c r="D6" s="147"/>
      <c r="E6" s="148"/>
      <c r="F6" s="149"/>
      <c r="G6" s="109" t="s">
        <v>53</v>
      </c>
      <c r="H6" s="139"/>
      <c r="I6" s="140"/>
      <c r="J6" s="59"/>
    </row>
    <row r="7" spans="1:10" ht="15.75" x14ac:dyDescent="0.25">
      <c r="A7" s="55"/>
      <c r="B7" s="55"/>
      <c r="C7" s="55"/>
      <c r="D7" s="55"/>
      <c r="E7" s="55"/>
      <c r="F7" s="55"/>
      <c r="G7" s="55"/>
      <c r="H7" s="55"/>
      <c r="I7" s="56"/>
      <c r="J7" s="55"/>
    </row>
    <row r="8" spans="1:10" ht="16.5" thickBot="1" x14ac:dyDescent="0.3">
      <c r="A8" s="55"/>
      <c r="B8" s="55"/>
      <c r="C8" s="55"/>
      <c r="D8" s="55"/>
      <c r="E8" s="55"/>
      <c r="F8" s="55"/>
      <c r="G8" s="55"/>
      <c r="H8" s="55"/>
      <c r="I8" s="56"/>
      <c r="J8" s="55"/>
    </row>
    <row r="9" spans="1:10" s="60" customFormat="1" ht="33.75" customHeight="1" thickBot="1" x14ac:dyDescent="0.3">
      <c r="A9" s="127" t="s">
        <v>155</v>
      </c>
      <c r="B9" s="128"/>
      <c r="C9" s="129"/>
      <c r="D9" s="55"/>
      <c r="E9" s="162" t="s">
        <v>166</v>
      </c>
      <c r="F9" s="163"/>
      <c r="G9" s="163"/>
      <c r="H9" s="163"/>
      <c r="I9" s="163"/>
      <c r="J9" s="164"/>
    </row>
    <row r="10" spans="1:10" s="60" customFormat="1" ht="15.75" customHeight="1" x14ac:dyDescent="0.25">
      <c r="A10" s="61" t="s">
        <v>121</v>
      </c>
      <c r="B10" s="62" t="s">
        <v>154</v>
      </c>
      <c r="C10" s="63" t="s">
        <v>122</v>
      </c>
      <c r="D10" s="55"/>
      <c r="E10" s="115" t="s">
        <v>157</v>
      </c>
      <c r="F10" s="165"/>
      <c r="G10" s="165"/>
      <c r="H10" s="118" t="s">
        <v>162</v>
      </c>
      <c r="I10" s="168"/>
      <c r="J10" s="169"/>
    </row>
    <row r="11" spans="1:10" ht="15.75" x14ac:dyDescent="0.25">
      <c r="A11" s="20"/>
      <c r="B11" s="21"/>
      <c r="C11" s="22"/>
      <c r="D11" s="55"/>
      <c r="E11" s="116" t="s">
        <v>167</v>
      </c>
      <c r="F11" s="166"/>
      <c r="G11" s="166"/>
      <c r="H11" s="119" t="s">
        <v>163</v>
      </c>
      <c r="I11" s="170"/>
      <c r="J11" s="171"/>
    </row>
    <row r="12" spans="1:10" ht="15.75" x14ac:dyDescent="0.25">
      <c r="A12" s="20"/>
      <c r="B12" s="21"/>
      <c r="C12" s="22"/>
      <c r="D12" s="55"/>
      <c r="E12" s="116" t="s">
        <v>158</v>
      </c>
      <c r="F12" s="166"/>
      <c r="G12" s="166"/>
      <c r="H12" s="119" t="s">
        <v>164</v>
      </c>
      <c r="I12" s="170"/>
      <c r="J12" s="171"/>
    </row>
    <row r="13" spans="1:10" ht="15.75" x14ac:dyDescent="0.25">
      <c r="A13" s="20"/>
      <c r="B13" s="21"/>
      <c r="C13" s="22"/>
      <c r="D13" s="55"/>
      <c r="E13" s="116" t="s">
        <v>159</v>
      </c>
      <c r="F13" s="166"/>
      <c r="G13" s="166"/>
      <c r="H13" s="119" t="s">
        <v>165</v>
      </c>
      <c r="I13" s="170"/>
      <c r="J13" s="171"/>
    </row>
    <row r="14" spans="1:10" ht="15.75" x14ac:dyDescent="0.25">
      <c r="A14" s="20"/>
      <c r="B14" s="21"/>
      <c r="C14" s="22"/>
      <c r="D14" s="55"/>
      <c r="E14" s="116" t="s">
        <v>160</v>
      </c>
      <c r="F14" s="166"/>
      <c r="G14" s="166"/>
      <c r="H14" s="119" t="s">
        <v>69</v>
      </c>
      <c r="I14" s="170"/>
      <c r="J14" s="171"/>
    </row>
    <row r="15" spans="1:10" ht="16.5" thickBot="1" x14ac:dyDescent="0.3">
      <c r="A15" s="28"/>
      <c r="B15" s="30"/>
      <c r="C15" s="49"/>
      <c r="D15" s="55"/>
      <c r="E15" s="117" t="s">
        <v>161</v>
      </c>
      <c r="F15" s="167"/>
      <c r="G15" s="167"/>
      <c r="H15" s="120" t="s">
        <v>68</v>
      </c>
      <c r="I15" s="172"/>
      <c r="J15" s="173"/>
    </row>
    <row r="16" spans="1:10" ht="16.5" thickBot="1" x14ac:dyDescent="0.3">
      <c r="A16" s="23"/>
      <c r="B16" s="24"/>
      <c r="C16" s="25"/>
      <c r="D16" s="55"/>
      <c r="E16" s="55"/>
      <c r="F16" s="55"/>
      <c r="G16" s="55"/>
      <c r="H16" s="55"/>
      <c r="I16" s="56"/>
      <c r="J16" s="55"/>
    </row>
    <row r="17" spans="1:67" ht="33.75" customHeight="1" thickBot="1" x14ac:dyDescent="0.3">
      <c r="A17" s="64" t="s">
        <v>123</v>
      </c>
      <c r="B17" s="65"/>
      <c r="C17" s="66">
        <f>SUM(C11:C16)</f>
        <v>0</v>
      </c>
      <c r="D17" s="67"/>
      <c r="E17" s="55"/>
      <c r="F17" s="55"/>
      <c r="G17" s="55"/>
      <c r="H17" s="55"/>
      <c r="I17" s="56"/>
      <c r="J17" s="55"/>
    </row>
    <row r="18" spans="1:67" ht="16.5" thickBot="1" x14ac:dyDescent="0.3">
      <c r="A18" s="54"/>
      <c r="B18" s="55"/>
      <c r="C18" s="68"/>
      <c r="D18" s="69"/>
      <c r="E18" s="69"/>
      <c r="F18" s="55"/>
      <c r="G18" s="55"/>
      <c r="H18" s="55"/>
      <c r="I18" s="55"/>
      <c r="J18" s="55"/>
      <c r="K18" s="70"/>
      <c r="L18" s="55"/>
    </row>
    <row r="19" spans="1:67" ht="32.25" customHeight="1" thickBot="1" x14ac:dyDescent="0.3">
      <c r="A19" s="154" t="s">
        <v>156</v>
      </c>
      <c r="B19" s="155"/>
      <c r="C19" s="71" t="str">
        <f>IF(OR(Source1=Dropdowns!L4,Source1=Dropdowns!L5),Source1,IF(OR(Source2=Dropdowns!L4,Source2=Dropdowns!L5),Source2,IF(OR(Source3=Dropdowns!L4,Source3=Dropdowns!L5),Source3,IF(OR(Source4=Dropdowns!L4,Source4=Dropdowns!L5),Source4,IF(OR(Source5=Dropdowns!L4,Source5=Dropdowns!L5),Source5, "RIHousing Subsidy")))))</f>
        <v>RIHousing Subsidy</v>
      </c>
      <c r="D19" s="72" t="s">
        <v>80</v>
      </c>
      <c r="E19" s="72" t="s">
        <v>79</v>
      </c>
      <c r="F19" s="72" t="s">
        <v>49</v>
      </c>
      <c r="G19" s="72" t="str">
        <f>IF(Source1=Dropdowns!B9,Description1,IF(Source2=Dropdowns!B9,Description2,IF(Source3=Dropdowns!B9,Description3,IF(Source4=Dropdowns!B9,Description4,IF(Source5=Dropdowns!B9,Description5,IF(Source6=Dropdowns!B9,Description6,IF(ISBLANK(Description1),Dropdowns!B9,IF(ISBLANK(Description2),Dropdowns!B9,IF(ISBLANK(Description3),Dropdowns!B9,IF(ISBLANK(Description4),Dropdowns!B9,IF(ISBLANK(Description5),Dropdowns!B9,IF(ISBLANK(Description6),Dropdowns!B9,"Other 1"))))))))))))</f>
        <v>Other 1</v>
      </c>
      <c r="H19" s="73" t="str">
        <f>IF(Source1=Dropdowns!B10,Description1,IF(Source2=Dropdowns!B10,Description2,IF(Source3=Dropdowns!B10,Description3,IF(Source4=Dropdowns!B10,Description4,IF(Source5=Dropdowns!B10,Description5,IF(Source6=Dropdowns!B10,Description6,IF(ISBLANK(Description1),Dropdowns!B10,IF(ISBLANK(Description2),Dropdowns!B10,IF(ISBLANK(Description3),Dropdowns!B10,IF(ISBLANK(Description4),Dropdowns!B10,IF(ISBLANK(Description5),Dropdowns!B10,IF(ISBLANK(Description6),Dropdowns!B10,"Other 2"))))))))))))</f>
        <v>Other 2</v>
      </c>
      <c r="I19" s="38" t="s">
        <v>151</v>
      </c>
      <c r="J19" s="74" t="s">
        <v>1</v>
      </c>
    </row>
    <row r="20" spans="1:67" s="75" customFormat="1" ht="22.5" customHeight="1" x14ac:dyDescent="0.3">
      <c r="A20" s="156" t="s">
        <v>4</v>
      </c>
      <c r="B20" s="157"/>
      <c r="C20" s="157"/>
      <c r="D20" s="157"/>
      <c r="E20" s="157"/>
      <c r="F20" s="157"/>
      <c r="G20" s="157"/>
      <c r="H20" s="157"/>
      <c r="I20" s="157"/>
      <c r="J20" s="158"/>
    </row>
    <row r="21" spans="1:67" s="60" customFormat="1" ht="15.75" x14ac:dyDescent="0.25">
      <c r="A21" s="76"/>
      <c r="B21" s="3" t="s">
        <v>4</v>
      </c>
      <c r="C21" s="2"/>
      <c r="D21" s="2"/>
      <c r="E21" s="2"/>
      <c r="F21" s="2"/>
      <c r="G21" s="2"/>
      <c r="H21" s="31"/>
      <c r="I21" s="32">
        <f>SUM(C21:H21)</f>
        <v>0</v>
      </c>
      <c r="J21" s="110"/>
    </row>
    <row r="22" spans="1:67" s="60" customFormat="1" ht="15.75" x14ac:dyDescent="0.25">
      <c r="A22" s="76"/>
      <c r="B22" s="3" t="s">
        <v>5</v>
      </c>
      <c r="C22" s="2"/>
      <c r="D22" s="2"/>
      <c r="E22" s="2"/>
      <c r="F22" s="2"/>
      <c r="G22" s="2"/>
      <c r="H22" s="31"/>
      <c r="I22" s="32">
        <f t="shared" ref="I22:I24" si="0">SUM(C22:H22)</f>
        <v>0</v>
      </c>
      <c r="J22" s="111"/>
    </row>
    <row r="23" spans="1:67" s="60" customFormat="1" ht="15.75" x14ac:dyDescent="0.25">
      <c r="A23" s="76"/>
      <c r="B23" s="3" t="s">
        <v>6</v>
      </c>
      <c r="C23" s="2"/>
      <c r="D23" s="2"/>
      <c r="E23" s="2"/>
      <c r="F23" s="2"/>
      <c r="G23" s="2"/>
      <c r="H23" s="31"/>
      <c r="I23" s="32">
        <f t="shared" si="0"/>
        <v>0</v>
      </c>
      <c r="J23" s="111"/>
    </row>
    <row r="24" spans="1:67" s="60" customFormat="1" ht="15.75" customHeight="1" x14ac:dyDescent="0.25">
      <c r="A24" s="76"/>
      <c r="B24" s="3" t="s">
        <v>2</v>
      </c>
      <c r="C24" s="2"/>
      <c r="D24" s="2"/>
      <c r="E24" s="2"/>
      <c r="F24" s="2"/>
      <c r="G24" s="2"/>
      <c r="H24" s="31"/>
      <c r="I24" s="32">
        <f t="shared" si="0"/>
        <v>0</v>
      </c>
      <c r="J24" s="110"/>
    </row>
    <row r="25" spans="1:67" s="78" customFormat="1" ht="27.75" customHeight="1" x14ac:dyDescent="0.3">
      <c r="A25" s="43" t="s">
        <v>56</v>
      </c>
      <c r="B25" s="45"/>
      <c r="C25" s="39">
        <f>SUM(C21:C24)</f>
        <v>0</v>
      </c>
      <c r="D25" s="39">
        <f t="shared" ref="D25:I25" si="1">SUM(D21:D24)</f>
        <v>0</v>
      </c>
      <c r="E25" s="39">
        <f t="shared" si="1"/>
        <v>0</v>
      </c>
      <c r="F25" s="39">
        <f t="shared" si="1"/>
        <v>0</v>
      </c>
      <c r="G25" s="39">
        <f t="shared" si="1"/>
        <v>0</v>
      </c>
      <c r="H25" s="40">
        <f t="shared" si="1"/>
        <v>0</v>
      </c>
      <c r="I25" s="41">
        <f t="shared" si="1"/>
        <v>0</v>
      </c>
      <c r="J25" s="77"/>
    </row>
    <row r="26" spans="1:67" s="79" customFormat="1" ht="24" customHeight="1" x14ac:dyDescent="0.3">
      <c r="A26" s="159" t="s">
        <v>55</v>
      </c>
      <c r="B26" s="160"/>
      <c r="C26" s="160"/>
      <c r="D26" s="160"/>
      <c r="E26" s="160"/>
      <c r="F26" s="160"/>
      <c r="G26" s="160"/>
      <c r="H26" s="160"/>
      <c r="I26" s="160"/>
      <c r="J26" s="161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</row>
    <row r="27" spans="1:67" s="60" customFormat="1" ht="15.75" x14ac:dyDescent="0.25">
      <c r="A27" s="76"/>
      <c r="B27" s="3" t="s">
        <v>50</v>
      </c>
      <c r="C27" s="2"/>
      <c r="D27" s="2"/>
      <c r="E27" s="2"/>
      <c r="F27" s="2"/>
      <c r="G27" s="2"/>
      <c r="H27" s="31"/>
      <c r="I27" s="32">
        <f>SUM(C27:H27)</f>
        <v>0</v>
      </c>
      <c r="J27" s="110"/>
    </row>
    <row r="28" spans="1:67" s="60" customFormat="1" ht="15.75" x14ac:dyDescent="0.25">
      <c r="A28" s="76"/>
      <c r="B28" s="3" t="s">
        <v>7</v>
      </c>
      <c r="C28" s="2"/>
      <c r="D28" s="2"/>
      <c r="E28" s="2"/>
      <c r="F28" s="2"/>
      <c r="G28" s="2"/>
      <c r="H28" s="31"/>
      <c r="I28" s="32">
        <f t="shared" ref="I28:I36" si="2">SUM(C28:H28)</f>
        <v>0</v>
      </c>
      <c r="J28" s="110"/>
    </row>
    <row r="29" spans="1:67" s="60" customFormat="1" ht="15.75" x14ac:dyDescent="0.25">
      <c r="A29" s="76"/>
      <c r="B29" s="3" t="s">
        <v>8</v>
      </c>
      <c r="C29" s="2"/>
      <c r="D29" s="2"/>
      <c r="E29" s="2"/>
      <c r="F29" s="2"/>
      <c r="G29" s="2"/>
      <c r="H29" s="31"/>
      <c r="I29" s="32">
        <f t="shared" si="2"/>
        <v>0</v>
      </c>
      <c r="J29" s="110"/>
    </row>
    <row r="30" spans="1:67" s="60" customFormat="1" ht="15.75" x14ac:dyDescent="0.25">
      <c r="A30" s="76"/>
      <c r="B30" s="3" t="s">
        <v>9</v>
      </c>
      <c r="C30" s="2"/>
      <c r="D30" s="2"/>
      <c r="E30" s="2"/>
      <c r="F30" s="2"/>
      <c r="G30" s="2"/>
      <c r="H30" s="31"/>
      <c r="I30" s="32">
        <f>SUM(C30:H30)</f>
        <v>0</v>
      </c>
      <c r="J30" s="110"/>
    </row>
    <row r="31" spans="1:67" s="60" customFormat="1" ht="15.75" x14ac:dyDescent="0.25">
      <c r="A31" s="76"/>
      <c r="B31" s="3" t="s">
        <v>10</v>
      </c>
      <c r="C31" s="2"/>
      <c r="D31" s="2"/>
      <c r="E31" s="2"/>
      <c r="F31" s="2"/>
      <c r="G31" s="2"/>
      <c r="H31" s="31"/>
      <c r="I31" s="32">
        <f t="shared" si="2"/>
        <v>0</v>
      </c>
      <c r="J31" s="110"/>
    </row>
    <row r="32" spans="1:67" s="60" customFormat="1" ht="15.75" x14ac:dyDescent="0.25">
      <c r="A32" s="76"/>
      <c r="B32" s="3" t="s">
        <v>11</v>
      </c>
      <c r="C32" s="2"/>
      <c r="D32" s="2"/>
      <c r="E32" s="2"/>
      <c r="F32" s="2"/>
      <c r="G32" s="2"/>
      <c r="H32" s="31"/>
      <c r="I32" s="32">
        <f t="shared" si="2"/>
        <v>0</v>
      </c>
      <c r="J32" s="110"/>
    </row>
    <row r="33" spans="1:10" s="60" customFormat="1" ht="15.75" x14ac:dyDescent="0.25">
      <c r="A33" s="76"/>
      <c r="B33" s="3" t="s">
        <v>12</v>
      </c>
      <c r="C33" s="2"/>
      <c r="D33" s="2"/>
      <c r="E33" s="2"/>
      <c r="F33" s="2"/>
      <c r="G33" s="2"/>
      <c r="H33" s="31"/>
      <c r="I33" s="32">
        <f t="shared" si="2"/>
        <v>0</v>
      </c>
      <c r="J33" s="110"/>
    </row>
    <row r="34" spans="1:10" s="60" customFormat="1" ht="15.75" x14ac:dyDescent="0.25">
      <c r="A34" s="76"/>
      <c r="B34" s="3" t="s">
        <v>13</v>
      </c>
      <c r="C34" s="2"/>
      <c r="D34" s="2"/>
      <c r="E34" s="2"/>
      <c r="F34" s="2"/>
      <c r="G34" s="2"/>
      <c r="H34" s="31"/>
      <c r="I34" s="32">
        <f t="shared" si="2"/>
        <v>0</v>
      </c>
      <c r="J34" s="110"/>
    </row>
    <row r="35" spans="1:10" s="60" customFormat="1" ht="15.75" x14ac:dyDescent="0.25">
      <c r="A35" s="76"/>
      <c r="B35" s="3" t="s">
        <v>14</v>
      </c>
      <c r="C35" s="2"/>
      <c r="D35" s="2"/>
      <c r="E35" s="2"/>
      <c r="F35" s="2"/>
      <c r="G35" s="2"/>
      <c r="H35" s="31"/>
      <c r="I35" s="32">
        <f t="shared" si="2"/>
        <v>0</v>
      </c>
      <c r="J35" s="110"/>
    </row>
    <row r="36" spans="1:10" s="60" customFormat="1" ht="15.75" x14ac:dyDescent="0.25">
      <c r="A36" s="76"/>
      <c r="B36" s="3" t="s">
        <v>15</v>
      </c>
      <c r="C36" s="2"/>
      <c r="D36" s="2"/>
      <c r="E36" s="2"/>
      <c r="F36" s="2"/>
      <c r="G36" s="2"/>
      <c r="H36" s="31"/>
      <c r="I36" s="32">
        <f t="shared" si="2"/>
        <v>0</v>
      </c>
      <c r="J36" s="110"/>
    </row>
    <row r="37" spans="1:10" s="78" customFormat="1" ht="29.25" customHeight="1" x14ac:dyDescent="0.3">
      <c r="A37" s="11" t="s">
        <v>57</v>
      </c>
      <c r="B37" s="1"/>
      <c r="C37" s="39">
        <f>SUM(C27:C36)</f>
        <v>0</v>
      </c>
      <c r="D37" s="39">
        <f t="shared" ref="D37:I37" si="3">SUM(D27:D36)</f>
        <v>0</v>
      </c>
      <c r="E37" s="39">
        <f t="shared" si="3"/>
        <v>0</v>
      </c>
      <c r="F37" s="39">
        <f t="shared" si="3"/>
        <v>0</v>
      </c>
      <c r="G37" s="39">
        <f t="shared" si="3"/>
        <v>0</v>
      </c>
      <c r="H37" s="40">
        <f t="shared" si="3"/>
        <v>0</v>
      </c>
      <c r="I37" s="41">
        <f t="shared" si="3"/>
        <v>0</v>
      </c>
      <c r="J37" s="77"/>
    </row>
    <row r="38" spans="1:10" s="60" customFormat="1" ht="26.25" customHeight="1" x14ac:dyDescent="0.25">
      <c r="A38" s="133" t="s">
        <v>16</v>
      </c>
      <c r="B38" s="134"/>
      <c r="C38" s="134"/>
      <c r="D38" s="134"/>
      <c r="E38" s="134"/>
      <c r="F38" s="134"/>
      <c r="G38" s="134"/>
      <c r="H38" s="134"/>
      <c r="I38" s="134"/>
      <c r="J38" s="135"/>
    </row>
    <row r="39" spans="1:10" s="60" customFormat="1" ht="15.75" x14ac:dyDescent="0.25">
      <c r="A39" s="76"/>
      <c r="B39" s="3" t="s">
        <v>17</v>
      </c>
      <c r="C39" s="2"/>
      <c r="D39" s="2"/>
      <c r="E39" s="2"/>
      <c r="F39" s="2"/>
      <c r="G39" s="2"/>
      <c r="H39" s="31"/>
      <c r="I39" s="32">
        <f>SUM(C39:H39)</f>
        <v>0</v>
      </c>
      <c r="J39" s="110"/>
    </row>
    <row r="40" spans="1:10" s="60" customFormat="1" ht="15.75" x14ac:dyDescent="0.25">
      <c r="A40" s="76"/>
      <c r="B40" s="3" t="s">
        <v>18</v>
      </c>
      <c r="C40" s="2"/>
      <c r="D40" s="2"/>
      <c r="E40" s="2"/>
      <c r="F40" s="2"/>
      <c r="G40" s="2"/>
      <c r="H40" s="31"/>
      <c r="I40" s="32">
        <f t="shared" ref="I40:I56" si="4">SUM(C40:H40)</f>
        <v>0</v>
      </c>
      <c r="J40" s="110"/>
    </row>
    <row r="41" spans="1:10" s="60" customFormat="1" ht="15.75" x14ac:dyDescent="0.25">
      <c r="A41" s="76"/>
      <c r="B41" s="3" t="s">
        <v>19</v>
      </c>
      <c r="C41" s="2"/>
      <c r="D41" s="2"/>
      <c r="E41" s="2"/>
      <c r="F41" s="2"/>
      <c r="G41" s="2"/>
      <c r="H41" s="31"/>
      <c r="I41" s="32">
        <f t="shared" si="4"/>
        <v>0</v>
      </c>
      <c r="J41" s="110"/>
    </row>
    <row r="42" spans="1:10" s="60" customFormat="1" ht="15.75" x14ac:dyDescent="0.25">
      <c r="A42" s="76"/>
      <c r="B42" s="3" t="s">
        <v>20</v>
      </c>
      <c r="C42" s="2"/>
      <c r="D42" s="2"/>
      <c r="E42" s="2"/>
      <c r="F42" s="2"/>
      <c r="G42" s="2"/>
      <c r="H42" s="31"/>
      <c r="I42" s="32">
        <f t="shared" si="4"/>
        <v>0</v>
      </c>
      <c r="J42" s="110"/>
    </row>
    <row r="43" spans="1:10" s="60" customFormat="1" ht="15.75" x14ac:dyDescent="0.25">
      <c r="A43" s="76"/>
      <c r="B43" s="3" t="s">
        <v>21</v>
      </c>
      <c r="C43" s="2"/>
      <c r="D43" s="2"/>
      <c r="E43" s="2"/>
      <c r="F43" s="2"/>
      <c r="G43" s="2"/>
      <c r="H43" s="31"/>
      <c r="I43" s="32">
        <f t="shared" si="4"/>
        <v>0</v>
      </c>
      <c r="J43" s="110"/>
    </row>
    <row r="44" spans="1:10" s="60" customFormat="1" ht="15.75" x14ac:dyDescent="0.25">
      <c r="A44" s="76"/>
      <c r="B44" s="3" t="s">
        <v>22</v>
      </c>
      <c r="C44" s="2"/>
      <c r="D44" s="2"/>
      <c r="E44" s="2"/>
      <c r="F44" s="2"/>
      <c r="G44" s="2"/>
      <c r="H44" s="31"/>
      <c r="I44" s="32">
        <f t="shared" si="4"/>
        <v>0</v>
      </c>
      <c r="J44" s="110"/>
    </row>
    <row r="45" spans="1:10" s="60" customFormat="1" ht="15.75" x14ac:dyDescent="0.25">
      <c r="A45" s="76"/>
      <c r="B45" s="3" t="s">
        <v>23</v>
      </c>
      <c r="C45" s="2"/>
      <c r="D45" s="2"/>
      <c r="E45" s="2"/>
      <c r="F45" s="2"/>
      <c r="G45" s="2"/>
      <c r="H45" s="31"/>
      <c r="I45" s="32">
        <f t="shared" si="4"/>
        <v>0</v>
      </c>
      <c r="J45" s="110"/>
    </row>
    <row r="46" spans="1:10" s="60" customFormat="1" ht="15.75" x14ac:dyDescent="0.25">
      <c r="A46" s="76"/>
      <c r="B46" s="3" t="s">
        <v>24</v>
      </c>
      <c r="C46" s="2"/>
      <c r="D46" s="2"/>
      <c r="E46" s="2"/>
      <c r="F46" s="2"/>
      <c r="G46" s="2"/>
      <c r="H46" s="31"/>
      <c r="I46" s="32">
        <f t="shared" si="4"/>
        <v>0</v>
      </c>
      <c r="J46" s="110"/>
    </row>
    <row r="47" spans="1:10" s="60" customFormat="1" ht="15.75" x14ac:dyDescent="0.25">
      <c r="A47" s="76"/>
      <c r="B47" s="3" t="s">
        <v>25</v>
      </c>
      <c r="C47" s="2"/>
      <c r="D47" s="2"/>
      <c r="E47" s="2"/>
      <c r="F47" s="2"/>
      <c r="G47" s="2"/>
      <c r="H47" s="31"/>
      <c r="I47" s="32">
        <f t="shared" si="4"/>
        <v>0</v>
      </c>
      <c r="J47" s="110"/>
    </row>
    <row r="48" spans="1:10" s="60" customFormat="1" ht="15.75" x14ac:dyDescent="0.25">
      <c r="A48" s="76"/>
      <c r="B48" s="3" t="s">
        <v>26</v>
      </c>
      <c r="C48" s="2"/>
      <c r="D48" s="2"/>
      <c r="E48" s="2"/>
      <c r="F48" s="2"/>
      <c r="G48" s="2"/>
      <c r="H48" s="31"/>
      <c r="I48" s="32">
        <f t="shared" si="4"/>
        <v>0</v>
      </c>
      <c r="J48" s="110"/>
    </row>
    <row r="49" spans="1:10" s="60" customFormat="1" ht="15.75" x14ac:dyDescent="0.25">
      <c r="A49" s="76"/>
      <c r="B49" s="3" t="s">
        <v>46</v>
      </c>
      <c r="C49" s="2"/>
      <c r="D49" s="2"/>
      <c r="E49" s="2"/>
      <c r="F49" s="2"/>
      <c r="G49" s="2"/>
      <c r="H49" s="31"/>
      <c r="I49" s="32">
        <f t="shared" si="4"/>
        <v>0</v>
      </c>
      <c r="J49" s="110"/>
    </row>
    <row r="50" spans="1:10" s="60" customFormat="1" ht="15.75" x14ac:dyDescent="0.25">
      <c r="A50" s="76"/>
      <c r="B50" s="3" t="s">
        <v>27</v>
      </c>
      <c r="C50" s="2"/>
      <c r="D50" s="2"/>
      <c r="E50" s="2"/>
      <c r="F50" s="2"/>
      <c r="G50" s="2"/>
      <c r="H50" s="31"/>
      <c r="I50" s="32">
        <f t="shared" si="4"/>
        <v>0</v>
      </c>
      <c r="J50" s="110"/>
    </row>
    <row r="51" spans="1:10" s="60" customFormat="1" ht="15.75" x14ac:dyDescent="0.25">
      <c r="A51" s="76"/>
      <c r="B51" s="3" t="s">
        <v>47</v>
      </c>
      <c r="C51" s="2"/>
      <c r="D51" s="2"/>
      <c r="E51" s="2"/>
      <c r="F51" s="2"/>
      <c r="G51" s="2"/>
      <c r="H51" s="31"/>
      <c r="I51" s="32">
        <f t="shared" si="4"/>
        <v>0</v>
      </c>
      <c r="J51" s="110"/>
    </row>
    <row r="52" spans="1:10" s="60" customFormat="1" ht="15.75" x14ac:dyDescent="0.25">
      <c r="A52" s="76"/>
      <c r="B52" s="3" t="s">
        <v>28</v>
      </c>
      <c r="C52" s="2"/>
      <c r="D52" s="2"/>
      <c r="E52" s="2"/>
      <c r="F52" s="2"/>
      <c r="G52" s="2"/>
      <c r="H52" s="31"/>
      <c r="I52" s="32">
        <f t="shared" si="4"/>
        <v>0</v>
      </c>
      <c r="J52" s="111"/>
    </row>
    <row r="53" spans="1:10" s="60" customFormat="1" ht="15.75" x14ac:dyDescent="0.25">
      <c r="A53" s="76"/>
      <c r="B53" s="3" t="s">
        <v>29</v>
      </c>
      <c r="C53" s="2"/>
      <c r="D53" s="2"/>
      <c r="E53" s="2"/>
      <c r="F53" s="2"/>
      <c r="G53" s="2"/>
      <c r="H53" s="31"/>
      <c r="I53" s="32">
        <f t="shared" si="4"/>
        <v>0</v>
      </c>
      <c r="J53" s="110"/>
    </row>
    <row r="54" spans="1:10" s="60" customFormat="1" ht="15.75" x14ac:dyDescent="0.25">
      <c r="A54" s="76"/>
      <c r="B54" s="3" t="s">
        <v>30</v>
      </c>
      <c r="C54" s="2"/>
      <c r="D54" s="2"/>
      <c r="E54" s="2"/>
      <c r="F54" s="2"/>
      <c r="G54" s="2"/>
      <c r="H54" s="31"/>
      <c r="I54" s="32">
        <f t="shared" si="4"/>
        <v>0</v>
      </c>
      <c r="J54" s="110"/>
    </row>
    <row r="55" spans="1:10" s="60" customFormat="1" ht="15.75" x14ac:dyDescent="0.25">
      <c r="A55" s="76"/>
      <c r="B55" s="3" t="s">
        <v>2</v>
      </c>
      <c r="C55" s="2"/>
      <c r="D55" s="2"/>
      <c r="E55" s="2"/>
      <c r="F55" s="2"/>
      <c r="G55" s="2"/>
      <c r="H55" s="31"/>
      <c r="I55" s="32">
        <f t="shared" si="4"/>
        <v>0</v>
      </c>
      <c r="J55" s="110"/>
    </row>
    <row r="56" spans="1:10" s="60" customFormat="1" ht="15.75" x14ac:dyDescent="0.25">
      <c r="A56" s="76"/>
      <c r="B56" s="3" t="s">
        <v>31</v>
      </c>
      <c r="C56" s="2"/>
      <c r="D56" s="2"/>
      <c r="E56" s="2"/>
      <c r="F56" s="2"/>
      <c r="G56" s="2"/>
      <c r="H56" s="31"/>
      <c r="I56" s="32">
        <f t="shared" si="4"/>
        <v>0</v>
      </c>
      <c r="J56" s="110"/>
    </row>
    <row r="57" spans="1:10" s="78" customFormat="1" ht="26.25" customHeight="1" x14ac:dyDescent="0.3">
      <c r="A57" s="43" t="s">
        <v>58</v>
      </c>
      <c r="B57" s="46"/>
      <c r="C57" s="39">
        <f>SUM(C39:C56)</f>
        <v>0</v>
      </c>
      <c r="D57" s="39">
        <f t="shared" ref="D57:I57" si="5">SUM(D39:D56)</f>
        <v>0</v>
      </c>
      <c r="E57" s="39">
        <f t="shared" si="5"/>
        <v>0</v>
      </c>
      <c r="F57" s="39">
        <f t="shared" si="5"/>
        <v>0</v>
      </c>
      <c r="G57" s="39">
        <f t="shared" si="5"/>
        <v>0</v>
      </c>
      <c r="H57" s="40">
        <f t="shared" si="5"/>
        <v>0</v>
      </c>
      <c r="I57" s="41">
        <f t="shared" si="5"/>
        <v>0</v>
      </c>
      <c r="J57" s="77"/>
    </row>
    <row r="58" spans="1:10" s="78" customFormat="1" ht="29.25" customHeight="1" x14ac:dyDescent="0.3">
      <c r="A58" s="136" t="s">
        <v>32</v>
      </c>
      <c r="B58" s="137"/>
      <c r="C58" s="137"/>
      <c r="D58" s="137"/>
      <c r="E58" s="137"/>
      <c r="F58" s="137"/>
      <c r="G58" s="137"/>
      <c r="H58" s="137"/>
      <c r="I58" s="137"/>
      <c r="J58" s="138"/>
    </row>
    <row r="59" spans="1:10" s="82" customFormat="1" ht="15.75" x14ac:dyDescent="0.25">
      <c r="A59" s="80"/>
      <c r="B59" s="81" t="s">
        <v>33</v>
      </c>
      <c r="C59" s="4"/>
      <c r="D59" s="4"/>
      <c r="E59" s="4"/>
      <c r="F59" s="4"/>
      <c r="G59" s="4"/>
      <c r="H59" s="33"/>
      <c r="I59" s="35">
        <f>SUM(C59:H59)</f>
        <v>0</v>
      </c>
      <c r="J59" s="112"/>
    </row>
    <row r="60" spans="1:10" s="82" customFormat="1" ht="15.75" x14ac:dyDescent="0.25">
      <c r="A60" s="80"/>
      <c r="B60" s="81" t="s">
        <v>34</v>
      </c>
      <c r="C60" s="4"/>
      <c r="D60" s="4"/>
      <c r="E60" s="4"/>
      <c r="F60" s="4"/>
      <c r="G60" s="4"/>
      <c r="H60" s="33"/>
      <c r="I60" s="35">
        <f t="shared" ref="I60:I61" si="6">SUM(C60:H60)</f>
        <v>0</v>
      </c>
      <c r="J60" s="112"/>
    </row>
    <row r="61" spans="1:10" s="82" customFormat="1" ht="15.75" x14ac:dyDescent="0.25">
      <c r="A61" s="80"/>
      <c r="B61" s="81" t="s">
        <v>35</v>
      </c>
      <c r="C61" s="4"/>
      <c r="D61" s="4"/>
      <c r="E61" s="4"/>
      <c r="F61" s="4"/>
      <c r="G61" s="4"/>
      <c r="H61" s="33"/>
      <c r="I61" s="35">
        <f t="shared" si="6"/>
        <v>0</v>
      </c>
      <c r="J61" s="112"/>
    </row>
    <row r="62" spans="1:10" s="78" customFormat="1" ht="29.25" customHeight="1" x14ac:dyDescent="0.3">
      <c r="A62" s="43" t="s">
        <v>61</v>
      </c>
      <c r="B62" s="45"/>
      <c r="C62" s="39">
        <f>SUM(C59:C61)</f>
        <v>0</v>
      </c>
      <c r="D62" s="39">
        <f t="shared" ref="D62:I62" si="7">SUM(D59:D61)</f>
        <v>0</v>
      </c>
      <c r="E62" s="39">
        <f t="shared" si="7"/>
        <v>0</v>
      </c>
      <c r="F62" s="39">
        <f t="shared" si="7"/>
        <v>0</v>
      </c>
      <c r="G62" s="39">
        <f t="shared" si="7"/>
        <v>0</v>
      </c>
      <c r="H62" s="40">
        <f t="shared" si="7"/>
        <v>0</v>
      </c>
      <c r="I62" s="41">
        <f t="shared" si="7"/>
        <v>0</v>
      </c>
      <c r="J62" s="77"/>
    </row>
    <row r="63" spans="1:10" s="83" customFormat="1" ht="15.75" x14ac:dyDescent="0.25">
      <c r="A63" s="76"/>
      <c r="B63" s="3" t="s">
        <v>36</v>
      </c>
      <c r="C63" s="2"/>
      <c r="D63" s="2"/>
      <c r="E63" s="2"/>
      <c r="F63" s="2"/>
      <c r="G63" s="44"/>
      <c r="H63" s="31"/>
      <c r="I63" s="36">
        <f>C63+D63+F63+G63+H63</f>
        <v>0</v>
      </c>
      <c r="J63" s="113"/>
    </row>
    <row r="64" spans="1:10" s="78" customFormat="1" ht="30.75" customHeight="1" x14ac:dyDescent="0.3">
      <c r="A64" s="47" t="s">
        <v>149</v>
      </c>
      <c r="B64" s="48"/>
      <c r="C64" s="42">
        <f>C62+C57+C37+C25+C63</f>
        <v>0</v>
      </c>
      <c r="D64" s="42">
        <f t="shared" ref="D64:I64" si="8">D62+D57+D37+D25+D63</f>
        <v>0</v>
      </c>
      <c r="E64" s="42">
        <f t="shared" si="8"/>
        <v>0</v>
      </c>
      <c r="F64" s="42">
        <f t="shared" si="8"/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 t="s">
        <v>3</v>
      </c>
    </row>
    <row r="65" spans="1:10" s="84" customFormat="1" ht="20.25" x14ac:dyDescent="0.3">
      <c r="A65" s="8" t="s">
        <v>150</v>
      </c>
      <c r="B65" s="9"/>
      <c r="C65" s="10">
        <f ca="1">SUMIF($A$11:$B$16, C19,$C$11:$C$16)</f>
        <v>0</v>
      </c>
      <c r="D65" s="10">
        <f>SUMIF(A11:A16, D19,$C$11:$C$16)</f>
        <v>0</v>
      </c>
      <c r="E65" s="10">
        <f>SUMIF(A11:A16, E19,$C$11:$C$16)</f>
        <v>0</v>
      </c>
      <c r="F65" s="10">
        <f>SUMIF(A11:A16,F19,$C$11:$C$16)</f>
        <v>0</v>
      </c>
      <c r="G65" s="10">
        <f>SUMIF(A11:A16, "Other 1",$C$11:$C$16)</f>
        <v>0</v>
      </c>
      <c r="H65" s="26">
        <f>SUMIF(A11:A16, "Other 2",$C$11:$C$16)</f>
        <v>0</v>
      </c>
      <c r="I65" s="37">
        <f ca="1">SUM(AllUses)</f>
        <v>0</v>
      </c>
      <c r="J65" s="34"/>
    </row>
    <row r="66" spans="1:10" s="75" customFormat="1" ht="19.5" thickBot="1" x14ac:dyDescent="0.35">
      <c r="A66" s="85" t="s">
        <v>37</v>
      </c>
      <c r="B66" s="86"/>
      <c r="C66" s="87">
        <f ca="1">C65-C64</f>
        <v>0</v>
      </c>
      <c r="D66" s="87">
        <f t="shared" ref="D66:I66" si="9">D65-D64</f>
        <v>0</v>
      </c>
      <c r="E66" s="87">
        <f t="shared" si="9"/>
        <v>0</v>
      </c>
      <c r="F66" s="87">
        <f t="shared" si="9"/>
        <v>0</v>
      </c>
      <c r="G66" s="87">
        <f t="shared" si="9"/>
        <v>0</v>
      </c>
      <c r="H66" s="87">
        <f t="shared" si="9"/>
        <v>0</v>
      </c>
      <c r="I66" s="87">
        <f t="shared" ca="1" si="9"/>
        <v>0</v>
      </c>
      <c r="J66" s="114"/>
    </row>
    <row r="67" spans="1:10" ht="15.75" x14ac:dyDescent="0.25">
      <c r="A67" s="55"/>
      <c r="B67" s="55"/>
      <c r="C67" s="55"/>
      <c r="D67" s="55"/>
      <c r="E67" s="55"/>
      <c r="F67" s="55"/>
      <c r="G67" s="55"/>
      <c r="H67" s="55"/>
      <c r="I67" s="69"/>
      <c r="J67" s="55"/>
    </row>
    <row r="68" spans="1:10" ht="15.75" thickBot="1" x14ac:dyDescent="0.3"/>
    <row r="69" spans="1:10" s="55" customFormat="1" ht="33.75" customHeight="1" thickBot="1" x14ac:dyDescent="0.25">
      <c r="A69" s="123" t="s">
        <v>129</v>
      </c>
      <c r="B69" s="124"/>
      <c r="I69" s="56"/>
    </row>
    <row r="70" spans="1:10" s="55" customFormat="1" ht="16.5" thickBot="1" x14ac:dyDescent="0.3">
      <c r="A70" s="58" t="s">
        <v>146</v>
      </c>
      <c r="B70" s="58" t="s">
        <v>126</v>
      </c>
      <c r="C70" s="57" t="s">
        <v>127</v>
      </c>
      <c r="D70" s="57" t="s">
        <v>128</v>
      </c>
      <c r="E70" s="89" t="s">
        <v>147</v>
      </c>
      <c r="F70" s="90" t="s">
        <v>152</v>
      </c>
      <c r="G70" s="56"/>
      <c r="H70" s="125" t="s">
        <v>41</v>
      </c>
      <c r="I70" s="126"/>
    </row>
    <row r="71" spans="1:10" s="55" customFormat="1" x14ac:dyDescent="0.2">
      <c r="A71" s="20"/>
      <c r="B71" s="20"/>
      <c r="C71" s="27"/>
      <c r="D71" s="20"/>
      <c r="E71" s="21"/>
      <c r="F71" s="91">
        <f t="shared" ref="F71:F80" si="10">D71*E71</f>
        <v>0</v>
      </c>
      <c r="H71" s="92" t="s">
        <v>63</v>
      </c>
      <c r="I71" s="50" cm="1">
        <f t="array" ref="I71">IFERROR(UsesTotal/TotalUnits, 0)</f>
        <v>0</v>
      </c>
    </row>
    <row r="72" spans="1:10" ht="15.75" x14ac:dyDescent="0.25">
      <c r="A72" s="20"/>
      <c r="B72" s="20"/>
      <c r="C72" s="27"/>
      <c r="D72" s="20"/>
      <c r="E72" s="21"/>
      <c r="F72" s="91">
        <f t="shared" si="10"/>
        <v>0</v>
      </c>
      <c r="H72" s="93" t="s">
        <v>42</v>
      </c>
      <c r="I72" s="51">
        <f>IFERROR(HardCostsTotal/TotalUnits, 0)</f>
        <v>0</v>
      </c>
    </row>
    <row r="73" spans="1:10" ht="15.75" x14ac:dyDescent="0.25">
      <c r="A73" s="20"/>
      <c r="B73" s="20"/>
      <c r="C73" s="27"/>
      <c r="D73" s="20"/>
      <c r="E73" s="21"/>
      <c r="F73" s="91">
        <f t="shared" si="10"/>
        <v>0</v>
      </c>
      <c r="H73" s="93" t="s">
        <v>43</v>
      </c>
      <c r="I73" s="51">
        <f>IFERROR(AcquisitionTotal/TotalUnits,0)</f>
        <v>0</v>
      </c>
    </row>
    <row r="74" spans="1:10" ht="15.75" x14ac:dyDescent="0.25">
      <c r="A74" s="20"/>
      <c r="B74" s="20"/>
      <c r="C74" s="27"/>
      <c r="D74" s="20"/>
      <c r="E74" s="21"/>
      <c r="F74" s="91">
        <f t="shared" si="10"/>
        <v>0</v>
      </c>
      <c r="H74" s="93" t="s">
        <v>44</v>
      </c>
      <c r="I74" s="51">
        <f>IFERROR(SoftCostsTotal/TotalUnits,0)</f>
        <v>0</v>
      </c>
    </row>
    <row r="75" spans="1:10" ht="15.75" x14ac:dyDescent="0.25">
      <c r="A75" s="20"/>
      <c r="B75" s="20"/>
      <c r="C75" s="27"/>
      <c r="D75" s="20"/>
      <c r="E75" s="21"/>
      <c r="F75" s="91">
        <f t="shared" si="10"/>
        <v>0</v>
      </c>
      <c r="H75" s="93" t="s">
        <v>45</v>
      </c>
      <c r="I75" s="51">
        <f>IFERROR(DevFee/TotalUnits, 0)</f>
        <v>0</v>
      </c>
    </row>
    <row r="76" spans="1:10" ht="16.5" thickBot="1" x14ac:dyDescent="0.3">
      <c r="A76" s="20"/>
      <c r="B76" s="20"/>
      <c r="C76" s="27"/>
      <c r="D76" s="20"/>
      <c r="E76" s="21"/>
      <c r="F76" s="91">
        <f t="shared" si="10"/>
        <v>0</v>
      </c>
      <c r="H76" s="94" t="s">
        <v>64</v>
      </c>
      <c r="I76" s="95">
        <f>IFERROR(UsesTotal/Sec01_Total_RIH_Assisted, 0)</f>
        <v>0</v>
      </c>
    </row>
    <row r="77" spans="1:10" ht="15.75" x14ac:dyDescent="0.25">
      <c r="A77" s="20"/>
      <c r="B77" s="20"/>
      <c r="C77" s="27"/>
      <c r="D77" s="20"/>
      <c r="E77" s="21"/>
      <c r="F77" s="91">
        <f t="shared" si="10"/>
        <v>0</v>
      </c>
      <c r="I77"/>
    </row>
    <row r="78" spans="1:10" ht="15.75" x14ac:dyDescent="0.25">
      <c r="A78" s="20"/>
      <c r="B78" s="20"/>
      <c r="C78" s="27"/>
      <c r="D78" s="20"/>
      <c r="E78" s="21"/>
      <c r="F78" s="91">
        <f t="shared" si="10"/>
        <v>0</v>
      </c>
      <c r="I78"/>
    </row>
    <row r="79" spans="1:10" ht="15.75" x14ac:dyDescent="0.25">
      <c r="A79" s="20"/>
      <c r="B79" s="20"/>
      <c r="C79" s="27"/>
      <c r="D79" s="20"/>
      <c r="E79" s="21"/>
      <c r="F79" s="91">
        <f t="shared" si="10"/>
        <v>0</v>
      </c>
      <c r="I79"/>
    </row>
    <row r="80" spans="1:10" ht="16.5" thickBot="1" x14ac:dyDescent="0.3">
      <c r="A80" s="28"/>
      <c r="B80" s="28"/>
      <c r="C80" s="29"/>
      <c r="D80" s="20"/>
      <c r="E80" s="21"/>
      <c r="F80" s="96">
        <f t="shared" si="10"/>
        <v>0</v>
      </c>
      <c r="I80"/>
    </row>
    <row r="81" spans="1:9" ht="33.75" customHeight="1" thickBot="1" x14ac:dyDescent="0.3">
      <c r="A81" s="97" t="s">
        <v>148</v>
      </c>
      <c r="B81" s="98"/>
      <c r="C81" s="98"/>
      <c r="D81" s="99">
        <f>SUM(Number_of_Units)</f>
        <v>0</v>
      </c>
      <c r="E81" s="100"/>
      <c r="F81" s="101">
        <f>SUM(F71:F80)</f>
        <v>0</v>
      </c>
      <c r="H81" s="88"/>
      <c r="I81"/>
    </row>
  </sheetData>
  <sheetProtection algorithmName="SHA-512" hashValue="hz6Oyt0PTFlLLHXedO9zjEj+19p5sOk/Lxb58dSL6Cb2YCCQjsPTsgB6eD31AA0gsouqBjpxf5Wua4EfJyHi+g==" saltValue="o8SlSTC9sIBZHhY51UYKsg==" spinCount="100000" sheet="1" objects="1" scenarios="1"/>
  <mergeCells count="28">
    <mergeCell ref="A69:B69"/>
    <mergeCell ref="H70:I70"/>
    <mergeCell ref="A9:C9"/>
    <mergeCell ref="D2:I2"/>
    <mergeCell ref="A38:J38"/>
    <mergeCell ref="A58:J58"/>
    <mergeCell ref="H6:I6"/>
    <mergeCell ref="D4:F4"/>
    <mergeCell ref="D5:F5"/>
    <mergeCell ref="D6:F6"/>
    <mergeCell ref="H4:I4"/>
    <mergeCell ref="H5:I5"/>
    <mergeCell ref="A19:B19"/>
    <mergeCell ref="A20:J20"/>
    <mergeCell ref="A26:J26"/>
    <mergeCell ref="E9:J9"/>
    <mergeCell ref="F10:G10"/>
    <mergeCell ref="I15:J15"/>
    <mergeCell ref="I14:J14"/>
    <mergeCell ref="I13:J13"/>
    <mergeCell ref="I12:J12"/>
    <mergeCell ref="I11:J11"/>
    <mergeCell ref="I10:J10"/>
    <mergeCell ref="F15:G15"/>
    <mergeCell ref="F14:G14"/>
    <mergeCell ref="F13:G13"/>
    <mergeCell ref="F12:G12"/>
    <mergeCell ref="F11:G11"/>
  </mergeCells>
  <conditionalFormatting sqref="F11:G12">
    <cfRule type="expression" dxfId="1" priority="3">
      <formula>$F$10="Individual"</formula>
    </cfRule>
  </conditionalFormatting>
  <conditionalFormatting sqref="F13:G14">
    <cfRule type="expression" dxfId="0" priority="1">
      <formula>$F$10="Company"</formula>
    </cfRule>
  </conditionalFormatting>
  <dataValidations count="10">
    <dataValidation type="list" allowBlank="1" showInputMessage="1" showErrorMessage="1" sqref="B6" xr:uid="{88231FEC-19E2-448B-9F8B-1D6E401ED9CC}">
      <formula1>"New Construction, Rehab"</formula1>
    </dataValidation>
    <dataValidation type="list" allowBlank="1" showInputMessage="1" showErrorMessage="1" sqref="H6" xr:uid="{7842D7F3-6EF8-48CF-ACEB-66AFCBFCFEAC}">
      <formula1>"Urban (includes scattered site and urban in-fill), Suburban/Rural Cluster Subdivision (buildings contain less than 8 units per building)"</formula1>
    </dataValidation>
    <dataValidation type="list" allowBlank="1" showInputMessage="1" showErrorMessage="1" sqref="B5" xr:uid="{820ABCC9-A907-4E55-B2BE-239B0AC05D9F}">
      <formula1>"Homeownership, Homeownership &amp; Rental "</formula1>
    </dataValidation>
    <dataValidation type="list" allowBlank="1" showInputMessage="1" showErrorMessage="1" sqref="A11:A16" xr:uid="{0E9CD3F4-E246-4019-9FA9-DF1C6728AB78}">
      <formula1>Sources</formula1>
    </dataValidation>
    <dataValidation type="list" allowBlank="1" showInputMessage="1" showErrorMessage="1" sqref="D5:F5" xr:uid="{F3C2E405-71E4-482F-8BE5-7E20E45832DA}">
      <formula1>City</formula1>
    </dataValidation>
    <dataValidation type="list" allowBlank="1" showInputMessage="1" showErrorMessage="1" sqref="A71:A80" xr:uid="{5D72C135-78EC-4412-8200-29236227701C}">
      <formula1>Bedrooms</formula1>
    </dataValidation>
    <dataValidation type="list" allowBlank="1" showInputMessage="1" showErrorMessage="1" sqref="B71:B80" xr:uid="{FB225C5B-2182-472E-8B10-D68CB76F1B48}">
      <formula1>Bathrooms</formula1>
    </dataValidation>
    <dataValidation type="list" allowBlank="1" showInputMessage="1" showErrorMessage="1" sqref="C71:C80" xr:uid="{A4DB355F-D556-415A-98A4-D8ED69D88245}">
      <formula1>AMI</formula1>
    </dataValidation>
    <dataValidation type="textLength" operator="equal" allowBlank="1" showInputMessage="1" showErrorMessage="1" errorTitle="Five Digit Value Expected" error="Enter the five-digit zip code." promptTitle="Five Digit Value Expected" prompt="Enter the five-digit zip code." sqref="D6:F6 I15:J15" xr:uid="{DD116E47-3444-43F0-A9FB-BAA2D636F9A9}">
      <formula1>5</formula1>
    </dataValidation>
    <dataValidation type="textLength" operator="equal" allowBlank="1" showInputMessage="1" showErrorMessage="1" errorTitle="Ten Digit Number Expected" error="Direct Phone must be entered as ten digits." promptTitle="Ten Digit Number Expected" prompt="Direct Phone must be entered as ten digits." sqref="F15:G15" xr:uid="{D6C414A2-6056-4236-BFFE-B459EC44F6E0}">
      <formula1>10</formula1>
    </dataValidation>
  </dataValidations>
  <pageMargins left="0.7" right="0.7" top="0.75" bottom="0.75" header="0.3" footer="0.3"/>
  <pageSetup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4CC2EE-BB85-4EE4-886A-06DD459DA560}">
          <x14:formula1>
            <xm:f>Dropdowns!$N$4:$N$5</xm:f>
          </x14:formula1>
          <xm:sqref>F10:G10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37B6-E385-46D3-89A7-2335E37AF2F4}">
  <dimension ref="A1:N42"/>
  <sheetViews>
    <sheetView workbookViewId="0">
      <selection activeCell="H15" sqref="H15"/>
    </sheetView>
  </sheetViews>
  <sheetFormatPr defaultRowHeight="15" x14ac:dyDescent="0.25"/>
  <cols>
    <col min="1" max="1" width="3.7109375" customWidth="1"/>
    <col min="2" max="2" width="21.85546875" bestFit="1" customWidth="1"/>
    <col min="4" max="4" width="16.28515625" bestFit="1" customWidth="1"/>
    <col min="6" max="6" width="10.140625" bestFit="1" customWidth="1"/>
    <col min="8" max="8" width="10.7109375" bestFit="1" customWidth="1"/>
    <col min="10" max="10" width="14.42578125" bestFit="1" customWidth="1"/>
    <col min="12" max="12" width="18.140625" bestFit="1" customWidth="1"/>
    <col min="14" max="14" width="11" bestFit="1" customWidth="1"/>
  </cols>
  <sheetData>
    <row r="1" spans="1:14" s="15" customFormat="1" ht="18.75" x14ac:dyDescent="0.3">
      <c r="A1" s="16" t="s">
        <v>81</v>
      </c>
    </row>
    <row r="2" spans="1:14" s="12" customFormat="1" ht="18.75" x14ac:dyDescent="0.3">
      <c r="A2" s="17"/>
    </row>
    <row r="3" spans="1:14" x14ac:dyDescent="0.25">
      <c r="B3" s="18" t="s">
        <v>76</v>
      </c>
      <c r="D3" s="18" t="s">
        <v>67</v>
      </c>
      <c r="F3" s="18" t="s">
        <v>130</v>
      </c>
      <c r="H3" s="18" t="s">
        <v>145</v>
      </c>
      <c r="J3" s="18" t="s">
        <v>127</v>
      </c>
      <c r="L3" s="18" t="s">
        <v>153</v>
      </c>
      <c r="N3" s="18" t="s">
        <v>157</v>
      </c>
    </row>
    <row r="4" spans="1:14" x14ac:dyDescent="0.25">
      <c r="B4" s="13" t="s">
        <v>77</v>
      </c>
      <c r="D4" s="13" t="s">
        <v>82</v>
      </c>
      <c r="F4" s="13" t="s">
        <v>131</v>
      </c>
      <c r="H4" s="13" t="s">
        <v>138</v>
      </c>
      <c r="J4" s="19">
        <v>0.8</v>
      </c>
      <c r="L4" s="13" t="s">
        <v>77</v>
      </c>
      <c r="N4" s="13" t="s">
        <v>168</v>
      </c>
    </row>
    <row r="5" spans="1:14" x14ac:dyDescent="0.25">
      <c r="B5" s="13" t="s">
        <v>78</v>
      </c>
      <c r="D5" s="13" t="s">
        <v>83</v>
      </c>
      <c r="F5" s="13" t="s">
        <v>62</v>
      </c>
      <c r="H5" s="13" t="s">
        <v>139</v>
      </c>
      <c r="J5" s="19">
        <v>1</v>
      </c>
      <c r="L5" s="14" t="s">
        <v>78</v>
      </c>
      <c r="N5" s="14" t="s">
        <v>169</v>
      </c>
    </row>
    <row r="6" spans="1:14" x14ac:dyDescent="0.25">
      <c r="B6" s="13" t="s">
        <v>80</v>
      </c>
      <c r="D6" s="13" t="s">
        <v>84</v>
      </c>
      <c r="F6" s="13" t="s">
        <v>132</v>
      </c>
      <c r="H6" s="13" t="s">
        <v>140</v>
      </c>
      <c r="J6" s="121">
        <v>1.2</v>
      </c>
    </row>
    <row r="7" spans="1:14" x14ac:dyDescent="0.25">
      <c r="B7" s="13" t="s">
        <v>79</v>
      </c>
      <c r="D7" s="13" t="s">
        <v>85</v>
      </c>
      <c r="F7" s="13" t="s">
        <v>133</v>
      </c>
      <c r="H7" s="13" t="s">
        <v>141</v>
      </c>
    </row>
    <row r="8" spans="1:14" x14ac:dyDescent="0.25">
      <c r="B8" s="13" t="s">
        <v>49</v>
      </c>
      <c r="D8" s="13" t="s">
        <v>86</v>
      </c>
      <c r="F8" s="13" t="s">
        <v>134</v>
      </c>
      <c r="H8" s="13" t="s">
        <v>142</v>
      </c>
    </row>
    <row r="9" spans="1:14" x14ac:dyDescent="0.25">
      <c r="B9" s="13" t="s">
        <v>124</v>
      </c>
      <c r="D9" s="13" t="s">
        <v>87</v>
      </c>
      <c r="F9" s="13" t="s">
        <v>135</v>
      </c>
      <c r="H9" s="13" t="s">
        <v>143</v>
      </c>
    </row>
    <row r="10" spans="1:14" x14ac:dyDescent="0.25">
      <c r="B10" s="14" t="s">
        <v>125</v>
      </c>
      <c r="D10" s="13" t="s">
        <v>88</v>
      </c>
      <c r="F10" s="13" t="s">
        <v>136</v>
      </c>
      <c r="H10" s="14" t="s">
        <v>144</v>
      </c>
    </row>
    <row r="11" spans="1:14" x14ac:dyDescent="0.25">
      <c r="D11" s="13" t="s">
        <v>89</v>
      </c>
      <c r="F11" s="14" t="s">
        <v>137</v>
      </c>
    </row>
    <row r="12" spans="1:14" x14ac:dyDescent="0.25">
      <c r="D12" s="13" t="s">
        <v>90</v>
      </c>
    </row>
    <row r="13" spans="1:14" x14ac:dyDescent="0.25">
      <c r="D13" s="13" t="s">
        <v>91</v>
      </c>
    </row>
    <row r="14" spans="1:14" x14ac:dyDescent="0.25">
      <c r="D14" s="13" t="s">
        <v>92</v>
      </c>
    </row>
    <row r="15" spans="1:14" x14ac:dyDescent="0.25">
      <c r="D15" s="13" t="s">
        <v>93</v>
      </c>
    </row>
    <row r="16" spans="1:14" x14ac:dyDescent="0.25">
      <c r="D16" s="13" t="s">
        <v>94</v>
      </c>
    </row>
    <row r="17" spans="4:4" x14ac:dyDescent="0.25">
      <c r="D17" s="13" t="s">
        <v>95</v>
      </c>
    </row>
    <row r="18" spans="4:4" x14ac:dyDescent="0.25">
      <c r="D18" s="13" t="s">
        <v>96</v>
      </c>
    </row>
    <row r="19" spans="4:4" x14ac:dyDescent="0.25">
      <c r="D19" s="13" t="s">
        <v>97</v>
      </c>
    </row>
    <row r="20" spans="4:4" x14ac:dyDescent="0.25">
      <c r="D20" s="13" t="s">
        <v>98</v>
      </c>
    </row>
    <row r="21" spans="4:4" x14ac:dyDescent="0.25">
      <c r="D21" s="13" t="s">
        <v>99</v>
      </c>
    </row>
    <row r="22" spans="4:4" x14ac:dyDescent="0.25">
      <c r="D22" s="13" t="s">
        <v>100</v>
      </c>
    </row>
    <row r="23" spans="4:4" x14ac:dyDescent="0.25">
      <c r="D23" s="13" t="s">
        <v>101</v>
      </c>
    </row>
    <row r="24" spans="4:4" x14ac:dyDescent="0.25">
      <c r="D24" s="13" t="s">
        <v>102</v>
      </c>
    </row>
    <row r="25" spans="4:4" x14ac:dyDescent="0.25">
      <c r="D25" s="13" t="s">
        <v>103</v>
      </c>
    </row>
    <row r="26" spans="4:4" x14ac:dyDescent="0.25">
      <c r="D26" s="13" t="s">
        <v>104</v>
      </c>
    </row>
    <row r="27" spans="4:4" x14ac:dyDescent="0.25">
      <c r="D27" s="13" t="s">
        <v>105</v>
      </c>
    </row>
    <row r="28" spans="4:4" x14ac:dyDescent="0.25">
      <c r="D28" s="13" t="s">
        <v>106</v>
      </c>
    </row>
    <row r="29" spans="4:4" x14ac:dyDescent="0.25">
      <c r="D29" s="13" t="s">
        <v>107</v>
      </c>
    </row>
    <row r="30" spans="4:4" x14ac:dyDescent="0.25">
      <c r="D30" s="13" t="s">
        <v>108</v>
      </c>
    </row>
    <row r="31" spans="4:4" x14ac:dyDescent="0.25">
      <c r="D31" s="13" t="s">
        <v>109</v>
      </c>
    </row>
    <row r="32" spans="4:4" x14ac:dyDescent="0.25">
      <c r="D32" s="13" t="s">
        <v>110</v>
      </c>
    </row>
    <row r="33" spans="4:4" x14ac:dyDescent="0.25">
      <c r="D33" s="13" t="s">
        <v>111</v>
      </c>
    </row>
    <row r="34" spans="4:4" x14ac:dyDescent="0.25">
      <c r="D34" s="13" t="s">
        <v>112</v>
      </c>
    </row>
    <row r="35" spans="4:4" x14ac:dyDescent="0.25">
      <c r="D35" s="13" t="s">
        <v>113</v>
      </c>
    </row>
    <row r="36" spans="4:4" x14ac:dyDescent="0.25">
      <c r="D36" s="13" t="s">
        <v>114</v>
      </c>
    </row>
    <row r="37" spans="4:4" x14ac:dyDescent="0.25">
      <c r="D37" s="13" t="s">
        <v>115</v>
      </c>
    </row>
    <row r="38" spans="4:4" x14ac:dyDescent="0.25">
      <c r="D38" s="13" t="s">
        <v>116</v>
      </c>
    </row>
    <row r="39" spans="4:4" x14ac:dyDescent="0.25">
      <c r="D39" s="13" t="s">
        <v>117</v>
      </c>
    </row>
    <row r="40" spans="4:4" x14ac:dyDescent="0.25">
      <c r="D40" s="13" t="s">
        <v>118</v>
      </c>
    </row>
    <row r="41" spans="4:4" x14ac:dyDescent="0.25">
      <c r="D41" s="13" t="s">
        <v>119</v>
      </c>
    </row>
    <row r="42" spans="4:4" x14ac:dyDescent="0.25">
      <c r="D42" s="1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6DBB-ED65-4EA6-826E-7AA31FD28A9C}">
  <dimension ref="A1:A16"/>
  <sheetViews>
    <sheetView workbookViewId="0">
      <selection activeCell="D12" sqref="D12"/>
    </sheetView>
  </sheetViews>
  <sheetFormatPr defaultRowHeight="15" x14ac:dyDescent="0.25"/>
  <cols>
    <col min="1" max="1" width="61" bestFit="1" customWidth="1"/>
  </cols>
  <sheetData>
    <row r="1" spans="1:1" s="12" customFormat="1" x14ac:dyDescent="0.25">
      <c r="A1" s="12" t="s">
        <v>75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3" spans="1:1" x14ac:dyDescent="0.25">
      <c r="A13" t="s">
        <v>76</v>
      </c>
    </row>
    <row r="16" spans="1:1" x14ac:dyDescent="0.25">
      <c r="A16" s="122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5342ad4-03f7-46be-abbf-a06c48e2da77" xsi:nil="true"/>
    <dateandtime xmlns="7967895f-f833-4297-b22c-46f7f5905ac8" xsi:nil="true"/>
    <_ip_UnifiedCompliancePolicyProperties xmlns="http://schemas.microsoft.com/sharepoint/v3" xsi:nil="true"/>
    <Date xmlns="7967895f-f833-4297-b22c-46f7f5905ac8" xsi:nil="true"/>
    <lcf76f155ced4ddcb4097134ff3c332f xmlns="7967895f-f833-4297-b22c-46f7f5905ac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20" ma:contentTypeDescription="Create a new document." ma:contentTypeScope="" ma:versionID="e3fbc057a0d0f00c31ec542a894bc800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47c23e660b2656d88a3cf2beb8b5d4f7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6" nillable="true" ma:displayName="date and time" ma:format="DateTime" ma:internalName="dateandtim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d8b967-1c39-46f3-b122-c86b7ec8132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53103B-15CB-43D6-9494-F94D35C00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4B5EC2-E165-4D1D-9BE4-2F7A2A9BDA1C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5342ad4-03f7-46be-abbf-a06c48e2da77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967895f-f833-4297-b22c-46f7f5905ac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1608AEE-6640-4CA2-9F96-2A3F0C61E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67895f-f833-4297-b22c-46f7f5905ac8"/>
    <ds:schemaRef ds:uri="75342ad4-03f7-46be-abbf-a06c48e2d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47</vt:i4>
      </vt:variant>
    </vt:vector>
  </HeadingPairs>
  <TitlesOfParts>
    <vt:vector size="50" baseType="lpstr">
      <vt:lpstr>HO Proforma</vt:lpstr>
      <vt:lpstr>Dropdowns</vt:lpstr>
      <vt:lpstr>Mapping</vt:lpstr>
      <vt:lpstr>AcquisitionTotal</vt:lpstr>
      <vt:lpstr>AllUses</vt:lpstr>
      <vt:lpstr>AMI</vt:lpstr>
      <vt:lpstr>Bathrooms</vt:lpstr>
      <vt:lpstr>Bedrooms</vt:lpstr>
      <vt:lpstr>City</vt:lpstr>
      <vt:lpstr>ConstructionHardCostsTotal</vt:lpstr>
      <vt:lpstr>Description1</vt:lpstr>
      <vt:lpstr>Description2</vt:lpstr>
      <vt:lpstr>Description3</vt:lpstr>
      <vt:lpstr>Description4</vt:lpstr>
      <vt:lpstr>Description5</vt:lpstr>
      <vt:lpstr>Description6</vt:lpstr>
      <vt:lpstr>Development_Name</vt:lpstr>
      <vt:lpstr>DevFee</vt:lpstr>
      <vt:lpstr>FinancingCostsTotal</vt:lpstr>
      <vt:lpstr>HardCostsTotal</vt:lpstr>
      <vt:lpstr>Number_of_Units</vt:lpstr>
      <vt:lpstr>RIHousingSubsidy</vt:lpstr>
      <vt:lpstr>Sec01_Address</vt:lpstr>
      <vt:lpstr>Sec01_City</vt:lpstr>
      <vt:lpstr>Sec01_Construction_Type</vt:lpstr>
      <vt:lpstr>Sec01_Date</vt:lpstr>
      <vt:lpstr>Sec01_Development_Type</vt:lpstr>
      <vt:lpstr>Sec01_Property_Type</vt:lpstr>
      <vt:lpstr>Sec01_Total_RIH_Assisted</vt:lpstr>
      <vt:lpstr>Sec01_Total_Units</vt:lpstr>
      <vt:lpstr>Sec01_Zip</vt:lpstr>
      <vt:lpstr>Sec02_SourceAmounts</vt:lpstr>
      <vt:lpstr>SoftCostsTotal</vt:lpstr>
      <vt:lpstr>Source1</vt:lpstr>
      <vt:lpstr>Source2</vt:lpstr>
      <vt:lpstr>Source3</vt:lpstr>
      <vt:lpstr>Source4</vt:lpstr>
      <vt:lpstr>Source5</vt:lpstr>
      <vt:lpstr>Source6</vt:lpstr>
      <vt:lpstr>SourceAmount1</vt:lpstr>
      <vt:lpstr>SourceAmount2</vt:lpstr>
      <vt:lpstr>SourceAmount3</vt:lpstr>
      <vt:lpstr>SourceAmount4</vt:lpstr>
      <vt:lpstr>SourceAmount5</vt:lpstr>
      <vt:lpstr>SourceAmount6</vt:lpstr>
      <vt:lpstr>Sources</vt:lpstr>
      <vt:lpstr>SourceTotal</vt:lpstr>
      <vt:lpstr>SqFt</vt:lpstr>
      <vt:lpstr>TotalUnits</vt:lpstr>
      <vt:lpstr>UsesTotal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Belanger</dc:creator>
  <cp:lastModifiedBy>Lenore Coughlin</cp:lastModifiedBy>
  <cp:lastPrinted>2024-07-30T19:41:45Z</cp:lastPrinted>
  <dcterms:created xsi:type="dcterms:W3CDTF">2024-05-08T12:05:10Z</dcterms:created>
  <dcterms:modified xsi:type="dcterms:W3CDTF">2024-09-25T19:35:10Z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0x010100797D41CC65933549AF7729F20F3CA1DE</vt:lpwstr>
  </property>
  <property fmtid="{D5CDD505-2E9C-101B-9397-08002B2CF9AE}" pid="3" name="MediaServiceImageTags">
    <vt:lpwstr/>
  </property>
</Properties>
</file>