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4.xml" ContentType="application/vnd.openxmlformats-officedocument.spreadsheetml.table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tables/table5.xml" ContentType="application/vnd.openxmlformats-officedocument.spreadsheetml.table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threadedComments/threadedComment1.xml" ContentType="application/vnd.ms-excel.threadedcomments+xml"/>
  <Override PartName="/xl/tables/table6.xml" ContentType="application/vnd.openxmlformats-officedocument.spreadsheetml.table+xml"/>
  <Override PartName="/xl/comments8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rihmfc-my.sharepoint.com/personal/shalloran_rihousing_com/Documents/"/>
    </mc:Choice>
  </mc:AlternateContent>
  <xr:revisionPtr revIDLastSave="7" documentId="8_{26EFB8EB-90A1-4BBD-B287-F529643964E9}" xr6:coauthVersionLast="47" xr6:coauthVersionMax="47" xr10:uidLastSave="{4A81D5E3-13A9-43F2-8AD0-387AAE9CE089}"/>
  <bookViews>
    <workbookView xWindow="-120" yWindow="-120" windowWidth="29040" windowHeight="15840" tabRatio="476" firstSheet="1" activeTab="1" xr2:uid="{00000000-000D-0000-FFFF-FFFF00000000}"/>
  </bookViews>
  <sheets>
    <sheet name="VersionHistory" sheetId="3" state="hidden" r:id="rId1"/>
    <sheet name="Submission Sheet" sheetId="18" r:id="rId2"/>
    <sheet name="Balance Sheet" sheetId="2" r:id="rId3"/>
    <sheet name="SD_Dropdowns" sheetId="8" state="veryHidden" r:id="rId4"/>
    <sheet name="P&amp;L" sheetId="5" r:id="rId5"/>
    <sheet name="Cash Flow Statement" sheetId="11" state="hidden" r:id="rId6"/>
    <sheet name="Validation" sheetId="10" state="hidden" r:id="rId7"/>
    <sheet name="HF150" sheetId="13" r:id="rId8"/>
    <sheet name="Main-For RIH use" sheetId="9" state="hidden" r:id="rId9"/>
    <sheet name="For RIH use Annual Ratios" sheetId="14" state="hidden" r:id="rId10"/>
    <sheet name="For RIH Use Surplus Cash" sheetId="16" state="hidden" r:id="rId11"/>
    <sheet name="Receipts &amp; Disb and Other" sheetId="6" state="hidden" r:id="rId12"/>
    <sheet name="For RIH Use ACF" sheetId="17" state="hidden" r:id="rId13"/>
    <sheet name="For RIH use-Waterfall" sheetId="15" state="hidden" r:id="rId14"/>
  </sheets>
  <definedNames>
    <definedName name="_xlnm._FilterDatabase" localSheetId="5" hidden="1">'Cash Flow Statement'!$C$3:$N$81</definedName>
    <definedName name="_xlnm.Print_Area" localSheetId="12">'For RIH Use ACF'!$A$1:$F$37,'For RIH Use ACF'!$H$1:$M$42</definedName>
    <definedName name="_xlnm.Print_Area" localSheetId="9">'For RIH use Annual Ratios'!$A$1:$H$65</definedName>
    <definedName name="_xlnm.Print_Area" localSheetId="10">'For RIH Use Surplus Cash'!$A$1:$G$30</definedName>
    <definedName name="_xlnm.Print_Area" localSheetId="13">'For RIH use-Waterfall'!$A$1:$L$70</definedName>
    <definedName name="_xlnm.Print_Area" localSheetId="1">'Submission Sheet'!$A$1:$B$29</definedName>
    <definedName name="SD_122_G_0" localSheetId="8" hidden="1">'Main-For RIH use'!$C$5</definedName>
    <definedName name="SD_123_G_0" localSheetId="8" hidden="1">'Main-For RIH use'!$C$7</definedName>
    <definedName name="SD_150_G_0" localSheetId="8" hidden="1">'Main-For RIH use'!$C$8</definedName>
    <definedName name="SD_689x1_697x1_1000_B_0" localSheetId="2" hidden="1">'Balance Sheet'!$L$143</definedName>
    <definedName name="SD_689x1_697x1_1001_B_0" localSheetId="2" hidden="1">'Balance Sheet'!$L$144</definedName>
    <definedName name="SD_689x1_697x1_1003_B_0" localSheetId="2" hidden="1">'Balance Sheet'!$L$146</definedName>
    <definedName name="SD_689x1_697x1_1004_B_0" localSheetId="2" hidden="1">'Balance Sheet'!$L$147</definedName>
    <definedName name="SD_689x1_697x1_1005_B_0" localSheetId="2" hidden="1">'Balance Sheet'!$L$148</definedName>
    <definedName name="SD_689x1_697x1_1006_B_0" localSheetId="2" hidden="1">'Balance Sheet'!$L$149</definedName>
    <definedName name="SD_689x1_697x1_1007_B_0" localSheetId="2" hidden="1">'Balance Sheet'!$L$150</definedName>
    <definedName name="SD_689x1_697x1_1009_B_0" localSheetId="2" hidden="1">'Balance Sheet'!$L$152</definedName>
    <definedName name="SD_689x1_697x1_1011_B_0" localSheetId="2" hidden="1">'Balance Sheet'!$L$154</definedName>
    <definedName name="SD_689x1_697x1_1013_B_0" localSheetId="2" hidden="1">'Balance Sheet'!$L$156</definedName>
    <definedName name="SD_689x1_697x1_1015_B_0" localSheetId="2" hidden="1">'Balance Sheet'!$L$158</definedName>
    <definedName name="SD_689x1_697x1_1016_B_0" localSheetId="2" hidden="1">'Balance Sheet'!$L$159</definedName>
    <definedName name="SD_689x1_697x1_1017_B_0" localSheetId="2" hidden="1">'Balance Sheet'!$L$160</definedName>
    <definedName name="SD_689x1_697x1_1018_B_0" localSheetId="2" hidden="1">'Balance Sheet'!$L$161</definedName>
    <definedName name="SD_689x1_697x1_1019_B_0" localSheetId="2" hidden="1">'Balance Sheet'!$L$162</definedName>
    <definedName name="SD_689x1_697x1_1020_B_0" localSheetId="2" hidden="1">'Balance Sheet'!$L$163</definedName>
    <definedName name="SD_689x1_697x1_1021_B_0" localSheetId="2" hidden="1">'Balance Sheet'!$L$164</definedName>
    <definedName name="SD_689x1_697x1_1022_B_0" localSheetId="2" hidden="1">'Balance Sheet'!$L$165</definedName>
    <definedName name="SD_689x1_697x1_1023_B_0" localSheetId="2" hidden="1">'Balance Sheet'!$L$166</definedName>
    <definedName name="SD_689x1_697x1_1024_B_0" localSheetId="2" hidden="1">'Balance Sheet'!$L$167</definedName>
    <definedName name="SD_689x1_697x1_1025_B_0" localSheetId="2" hidden="1">'Balance Sheet'!$L$168</definedName>
    <definedName name="SD_689x1_697x1_1026_B_0" localSheetId="2" hidden="1">'Balance Sheet'!$L$169</definedName>
    <definedName name="SD_689x1_697x1_1027_B_0" localSheetId="2" hidden="1">'Balance Sheet'!$L$170</definedName>
    <definedName name="SD_689x1_697x1_1028_B_0" localSheetId="2" hidden="1">'Balance Sheet'!$L$171</definedName>
    <definedName name="SD_689x1_697x1_1029_B_0" localSheetId="2" hidden="1">'Balance Sheet'!$L$172</definedName>
    <definedName name="SD_689x1_697x1_1031_B_0" localSheetId="2" hidden="1">'Balance Sheet'!$L$174</definedName>
    <definedName name="SD_689x1_697x1_1033_B_0" localSheetId="2" hidden="1">'Balance Sheet'!$L$176</definedName>
    <definedName name="SD_689x1_697x1_1034_B_0" localSheetId="2" hidden="1">'Balance Sheet'!$L$177</definedName>
    <definedName name="SD_689x1_697x1_1037_B_0" localSheetId="2" hidden="1">'Balance Sheet'!$L$180</definedName>
    <definedName name="SD_689x1_697x1_1038_B_0" localSheetId="2" hidden="1">'Balance Sheet'!$L$181</definedName>
    <definedName name="SD_689x1_697x1_1039_B_0" localSheetId="2" hidden="1">'Balance Sheet'!$L$182</definedName>
    <definedName name="SD_689x1_697x1_1041_B_0" localSheetId="2" hidden="1">'Balance Sheet'!$L$184</definedName>
    <definedName name="SD_689x1_697x1_1042_B_0" localSheetId="2" hidden="1">'Balance Sheet'!$L$185</definedName>
    <definedName name="SD_689x1_697x1_1043_B_0" localSheetId="2" hidden="1">'Balance Sheet'!$L$186</definedName>
    <definedName name="SD_689x1_697x1_1044_B_0" localSheetId="2" hidden="1">'Balance Sheet'!$L$187</definedName>
    <definedName name="SD_689x1_697x1_1045_B_0" localSheetId="2" hidden="1">'Balance Sheet'!$L$188</definedName>
    <definedName name="SD_689x1_697x1_1046_B_0" localSheetId="2" hidden="1">'Balance Sheet'!$L$189</definedName>
    <definedName name="SD_689x1_697x1_1048_B_0" localSheetId="2" hidden="1">'Balance Sheet'!$L$191</definedName>
    <definedName name="SD_689x1_697x1_1050_B_0" localSheetId="2" hidden="1">'Balance Sheet'!$L$193</definedName>
    <definedName name="SD_689x1_697x1_1051_B_0" localSheetId="2" hidden="1">'Balance Sheet'!$L$194</definedName>
    <definedName name="SD_689x1_697x1_1052_B_0" localSheetId="2" hidden="1">'Balance Sheet'!$L$195</definedName>
    <definedName name="SD_689x1_697x1_1053_B_0" localSheetId="2" hidden="1">'Balance Sheet'!$L$196</definedName>
    <definedName name="SD_689x1_697x1_1054_B_0" localSheetId="2" hidden="1">'Balance Sheet'!$L$197</definedName>
    <definedName name="SD_689x1_697x1_1055_B_0" localSheetId="2" hidden="1">'Balance Sheet'!$L$198</definedName>
    <definedName name="SD_689x1_697x1_1057_B_0" localSheetId="2" hidden="1">'Balance Sheet'!$L$200</definedName>
    <definedName name="SD_689x1_697x1_1059_B_0" localSheetId="2" hidden="1">'Balance Sheet'!$L$202</definedName>
    <definedName name="SD_689x1_697x1_1061_B_0" localSheetId="2" hidden="1">'Balance Sheet'!$L$204</definedName>
    <definedName name="SD_689x1_697x1_1062_B_0" localSheetId="2" hidden="1">'Balance Sheet'!$L$205</definedName>
    <definedName name="SD_689x1_697x1_1063_B_0" localSheetId="2" hidden="1">'Balance Sheet'!$L$206</definedName>
    <definedName name="SD_689x1_697x1_1066_B_0" localSheetId="2" hidden="1">'Balance Sheet'!$L$209</definedName>
    <definedName name="SD_689x1_697x1_1068_B_0" localSheetId="2" hidden="1">'Balance Sheet'!$L$211</definedName>
    <definedName name="SD_689x1_697x1_1070_B_0" localSheetId="2" hidden="1">'Balance Sheet'!$L$213</definedName>
    <definedName name="SD_689x1_697x1_1071_B_0" localSheetId="2" hidden="1">'Balance Sheet'!$L$214</definedName>
    <definedName name="SD_689x1_697x1_1072_B_0" localSheetId="2" hidden="1">'Balance Sheet'!$L$215</definedName>
    <definedName name="SD_689x1_697x1_1073_B_0" localSheetId="2" hidden="1">'Balance Sheet'!$L$216</definedName>
    <definedName name="SD_689x1_697x1_1074_B_0" localSheetId="2" hidden="1">'Balance Sheet'!$L$217</definedName>
    <definedName name="SD_689x1_697x1_1075_B_0" localSheetId="2" hidden="1">'Balance Sheet'!$L$218</definedName>
    <definedName name="SD_689x1_697x1_1076_B_0" localSheetId="2" hidden="1">'Balance Sheet'!$L$219</definedName>
    <definedName name="SD_689x1_697x1_1077_B_0" localSheetId="2" hidden="1">'Balance Sheet'!$L$220</definedName>
    <definedName name="SD_689x1_697x1_1079_B_0" localSheetId="2" hidden="1">'Balance Sheet'!$L$222</definedName>
    <definedName name="SD_689x1_697x1_1080_B_0" localSheetId="2" hidden="1">'Balance Sheet'!$L$223</definedName>
    <definedName name="SD_689x1_697x1_1081_B_0" localSheetId="2" hidden="1">'Balance Sheet'!$L$224</definedName>
    <definedName name="SD_689x1_697x1_1082_B_0" localSheetId="2" hidden="1">'Balance Sheet'!$L$225</definedName>
    <definedName name="SD_689x1_697x1_1083_B_0" localSheetId="2" hidden="1">'Balance Sheet'!$L$226</definedName>
    <definedName name="SD_689x1_697x1_1084_B_0" localSheetId="2" hidden="1">'Balance Sheet'!$L$227</definedName>
    <definedName name="SD_689x1_697x1_1085_B_0" localSheetId="2" hidden="1">'Balance Sheet'!$L$228</definedName>
    <definedName name="SD_689x1_697x1_1086_B_0" localSheetId="2" hidden="1">'Balance Sheet'!$L$229</definedName>
    <definedName name="SD_689x1_697x1_1087_B_0" localSheetId="2" hidden="1">'Balance Sheet'!$L$230</definedName>
    <definedName name="SD_689x1_697x1_1089_B_0" localSheetId="2" hidden="1">'Balance Sheet'!$L$232</definedName>
    <definedName name="SD_689x1_697x1_1092_B_0" localSheetId="2" hidden="1">'Balance Sheet'!$L$235</definedName>
    <definedName name="SD_689x1_697x1_1093_B_0" localSheetId="2" hidden="1">'Balance Sheet'!$L$236</definedName>
    <definedName name="SD_689x1_697x1_1094_B_0" localSheetId="2" hidden="1">'Balance Sheet'!$L$237</definedName>
    <definedName name="SD_689x1_697x1_1095_B_0" localSheetId="2" hidden="1">'Balance Sheet'!$L$238</definedName>
    <definedName name="SD_689x1_697x1_1096_B_0" localSheetId="2" hidden="1">'Balance Sheet'!$L$239</definedName>
    <definedName name="SD_689x1_697x1_1097_B_0" localSheetId="2" hidden="1">'Balance Sheet'!$L$240</definedName>
    <definedName name="SD_689x1_697x1_1101_B_0" localSheetId="2" hidden="1">'Balance Sheet'!$L$244</definedName>
    <definedName name="SD_689x1_697x1_1103_B_0" localSheetId="2" hidden="1">'Balance Sheet'!$L$246</definedName>
    <definedName name="SD_689x1_697x1_1104_B_0" localSheetId="2" hidden="1">'Balance Sheet'!$L$247</definedName>
    <definedName name="SD_689x1_697x1_1105_B_0" localSheetId="2" hidden="1">'Balance Sheet'!$L$248</definedName>
    <definedName name="SD_689x1_697x1_1107_B_0" localSheetId="2" hidden="1">'Balance Sheet'!$L$250</definedName>
    <definedName name="SD_689x1_697x1_1109_B_0" localSheetId="2" hidden="1">'Balance Sheet'!$L$252</definedName>
    <definedName name="SD_689x1_697x1_1110_B_0" localSheetId="2" hidden="1">'Balance Sheet'!$L$253</definedName>
    <definedName name="SD_689x1_697x1_1111_B_0" localSheetId="2" hidden="1">'Balance Sheet'!$L$254</definedName>
    <definedName name="SD_689x1_697x1_1112_B_0" localSheetId="2" hidden="1">'Balance Sheet'!$L$255</definedName>
    <definedName name="SD_689x1_697x1_1114_B_0" localSheetId="2" hidden="1">'Balance Sheet'!$L$257</definedName>
    <definedName name="SD_689x1_697x1_1115_B_0" localSheetId="2" hidden="1">'Balance Sheet'!$L$258</definedName>
    <definedName name="SD_689x1_697x1_1116_B_0" localSheetId="2" hidden="1">'Balance Sheet'!$L$259</definedName>
    <definedName name="SD_689x1_697x1_1117_B_0" localSheetId="2" hidden="1">'Balance Sheet'!$L$260</definedName>
    <definedName name="SD_689x1_697x1_1118_B_0" localSheetId="2" hidden="1">'Balance Sheet'!$L$261</definedName>
    <definedName name="SD_689x1_697x1_1120_B_0" localSheetId="2" hidden="1">'Balance Sheet'!$L$263</definedName>
    <definedName name="SD_689x1_697x1_1121_B_0" localSheetId="2" hidden="1">'Balance Sheet'!$L$264</definedName>
    <definedName name="SD_689x1_697x1_1122_B_0" localSheetId="2" hidden="1">'Balance Sheet'!$L$265</definedName>
    <definedName name="SD_689x1_697x1_1123_B_0" localSheetId="2" hidden="1">'Balance Sheet'!$L$266</definedName>
    <definedName name="SD_689x1_697x1_1125_B_0" localSheetId="2" hidden="1">'Balance Sheet'!$L$268</definedName>
    <definedName name="SD_689x1_697x1_1126_B_0" localSheetId="2" hidden="1">'Balance Sheet'!$L$269</definedName>
    <definedName name="SD_689x1_697x1_1127_B_0" localSheetId="2" hidden="1">'Balance Sheet'!$L$270</definedName>
    <definedName name="SD_689x1_697x1_1128_B_0" localSheetId="2" hidden="1">'Balance Sheet'!$L$271</definedName>
    <definedName name="SD_689x1_697x1_1129_B_0" localSheetId="2" hidden="1">'Balance Sheet'!$L$272</definedName>
    <definedName name="SD_689x1_697x1_1130_B_0" localSheetId="2" hidden="1">'Balance Sheet'!$L$273</definedName>
    <definedName name="SD_689x1_697x1_1131_B_0" localSheetId="2" hidden="1">'Balance Sheet'!$L$274</definedName>
    <definedName name="SD_689x1_697x1_1132_B_0" localSheetId="2" hidden="1">'Balance Sheet'!$L$275</definedName>
    <definedName name="SD_689x1_697x1_1133_B_0" localSheetId="2" hidden="1">'Balance Sheet'!$L$276</definedName>
    <definedName name="SD_689x1_697x1_1134_B_0" localSheetId="2" hidden="1">'Balance Sheet'!$L$277</definedName>
    <definedName name="SD_689x1_697x1_1135_B_0" localSheetId="2" hidden="1">'Balance Sheet'!$L$278</definedName>
    <definedName name="SD_689x1_697x1_1136_B_0" localSheetId="2" hidden="1">'Balance Sheet'!$L$279</definedName>
    <definedName name="SD_689x1_697x1_1137_B_0" localSheetId="2" hidden="1">'Balance Sheet'!$L$280</definedName>
    <definedName name="SD_689x1_697x1_1138_B_0" localSheetId="2" hidden="1">'Balance Sheet'!$L$281</definedName>
    <definedName name="SD_689x1_697x1_1139_B_0" localSheetId="2" hidden="1">'Balance Sheet'!$L$282</definedName>
    <definedName name="SD_689x1_697x1_1140_B_0" localSheetId="2" hidden="1">'Balance Sheet'!$L$283</definedName>
    <definedName name="SD_689x1_697x1_1141_B_0" localSheetId="2" hidden="1">'Balance Sheet'!$L$284</definedName>
    <definedName name="SD_689x1_697x1_1142_B_0" localSheetId="2" hidden="1">'Balance Sheet'!$L$285</definedName>
    <definedName name="SD_689x1_697x1_1143_B_0" localSheetId="2" hidden="1">'Balance Sheet'!$L$286</definedName>
    <definedName name="SD_689x1_697x1_1144_B_0" localSheetId="2" hidden="1">'Balance Sheet'!$L$287</definedName>
    <definedName name="SD_689x1_697x1_1146_B_0" localSheetId="2" hidden="1">'Balance Sheet'!$L$289</definedName>
    <definedName name="SD_689x1_697x1_1147_B_0" localSheetId="2" hidden="1">'Balance Sheet'!$L$290</definedName>
    <definedName name="SD_689x1_697x1_1148_B_0" localSheetId="2" hidden="1">'Balance Sheet'!$L$291</definedName>
    <definedName name="SD_689x1_697x1_1149_B_0" localSheetId="2" hidden="1">'Balance Sheet'!$L$292</definedName>
    <definedName name="SD_689x1_697x1_1150_B_0" localSheetId="2" hidden="1">'Balance Sheet'!$L$293</definedName>
    <definedName name="SD_689x1_697x1_1151_B_0" localSheetId="2" hidden="1">'Balance Sheet'!$L$294</definedName>
    <definedName name="SD_689x1_697x1_1152_B_0" localSheetId="2" hidden="1">'Balance Sheet'!$L$295</definedName>
    <definedName name="SD_689x1_697x1_1153_B_0" localSheetId="2" hidden="1">'Balance Sheet'!$L$296</definedName>
    <definedName name="SD_689x1_697x1_1155_B_0" localSheetId="2" hidden="1">'Balance Sheet'!$L$298</definedName>
    <definedName name="SD_689x1_697x1_1156_B_0" localSheetId="2" hidden="1">'Balance Sheet'!$L$299</definedName>
    <definedName name="SD_689x1_697x1_1157_B_0" localSheetId="2" hidden="1">'Balance Sheet'!$L$300</definedName>
    <definedName name="SD_689x1_697x1_1158_B_0" localSheetId="2" hidden="1">'Balance Sheet'!$L$301</definedName>
    <definedName name="SD_689x1_697x1_1160_B_0" localSheetId="2" hidden="1">'Balance Sheet'!$L$303</definedName>
    <definedName name="SD_689x1_697x1_1161_B_0" localSheetId="2" hidden="1">'Balance Sheet'!$L$304</definedName>
    <definedName name="SD_689x1_697x1_1162_B_0" localSheetId="2" hidden="1">'Balance Sheet'!$L$305</definedName>
    <definedName name="SD_689x1_697x1_1163_B_0" localSheetId="2" hidden="1">'Balance Sheet'!$L$306</definedName>
    <definedName name="SD_689x1_697x1_1164_B_0" localSheetId="2" hidden="1">'Balance Sheet'!$L$307</definedName>
    <definedName name="SD_689x1_697x1_1165_B_0" localSheetId="2" hidden="1">'Balance Sheet'!$L$308</definedName>
    <definedName name="SD_689x1_697x1_1166_B_0" localSheetId="2" hidden="1">'Balance Sheet'!$L$309</definedName>
    <definedName name="SD_689x1_697x1_1167_B_0" localSheetId="2" hidden="1">'Balance Sheet'!$L$310</definedName>
    <definedName name="SD_689x1_697x1_1168_B_0" localSheetId="2" hidden="1">'Balance Sheet'!$L$311</definedName>
    <definedName name="SD_689x1_697x1_1170_B_0" localSheetId="2" hidden="1">'Balance Sheet'!$L$313</definedName>
    <definedName name="SD_689x1_697x1_1172_B_0" localSheetId="2" hidden="1">'Balance Sheet'!$L$315</definedName>
    <definedName name="SD_689x1_697x1_1173_B_0" localSheetId="2" hidden="1">'Balance Sheet'!$L$316</definedName>
    <definedName name="SD_689x1_697x1_1174_B_0" localSheetId="2" hidden="1">'Balance Sheet'!$L$317</definedName>
    <definedName name="SD_689x1_697x1_1175_B_0" localSheetId="2" hidden="1">'Balance Sheet'!$L$318</definedName>
    <definedName name="SD_689x1_697x1_1176_B_0" localSheetId="2" hidden="1">'Balance Sheet'!$L$319</definedName>
    <definedName name="SD_689x1_697x1_1177_B_0" localSheetId="2" hidden="1">'Balance Sheet'!$L$320</definedName>
    <definedName name="SD_689x1_697x1_1178_B_0" localSheetId="2" hidden="1">'Balance Sheet'!$L$321</definedName>
    <definedName name="SD_689x1_697x1_1179_B_0" localSheetId="2" hidden="1">'Balance Sheet'!$L$322</definedName>
    <definedName name="SD_689x1_697x1_1180_B_0" localSheetId="2" hidden="1">'Balance Sheet'!$L$323</definedName>
    <definedName name="SD_689x1_697x1_1181_B_0" localSheetId="2" hidden="1">'Balance Sheet'!$L$324</definedName>
    <definedName name="SD_689x1_697x1_1182_B_0" localSheetId="2" hidden="1">'Balance Sheet'!$L$325</definedName>
    <definedName name="SD_689x1_697x1_1183_B_0" localSheetId="2" hidden="1">'Balance Sheet'!$L$326</definedName>
    <definedName name="SD_689x1_697x1_1184_B_0" localSheetId="2" hidden="1">'Balance Sheet'!$L$327</definedName>
    <definedName name="SD_689x1_697x1_1185_B_0" localSheetId="2" hidden="1">'Balance Sheet'!$L$328</definedName>
    <definedName name="SD_689x1_697x1_1186_B_0" localSheetId="2" hidden="1">'Balance Sheet'!$L$329</definedName>
    <definedName name="SD_689x1_697x1_1187_B_0" localSheetId="2" hidden="1">'Balance Sheet'!$L$330</definedName>
    <definedName name="SD_689x1_697x1_1188_B_0" localSheetId="2" hidden="1">'Balance Sheet'!$L$331</definedName>
    <definedName name="SD_689x1_697x1_1189_B_0" localSheetId="2" hidden="1">'Balance Sheet'!$L$332</definedName>
    <definedName name="SD_689x1_697x1_1190_B_0" localSheetId="2" hidden="1">'Balance Sheet'!$L$333</definedName>
    <definedName name="SD_689x1_697x1_1192_B_0" localSheetId="2" hidden="1">'Balance Sheet'!$L$335</definedName>
    <definedName name="SD_689x1_697x1_1194_B_0" localSheetId="2" hidden="1">'Balance Sheet'!$L$337</definedName>
    <definedName name="SD_689x1_697x1_1195_B_0" localSheetId="2" hidden="1">'Balance Sheet'!$L$338</definedName>
    <definedName name="SD_689x1_697x1_1196_B_0" localSheetId="2" hidden="1">'Balance Sheet'!$L$339</definedName>
    <definedName name="SD_689x1_697x1_1197_B_0" localSheetId="2" hidden="1">'Balance Sheet'!$L$340</definedName>
    <definedName name="SD_689x1_697x1_1198_B_0" localSheetId="2" hidden="1">'Balance Sheet'!$L$341</definedName>
    <definedName name="SD_689x1_697x1_1199_B_0" localSheetId="2" hidden="1">'Balance Sheet'!$L$342</definedName>
    <definedName name="SD_689x1_697x1_1200_B_0" localSheetId="2" hidden="1">'Balance Sheet'!$L$343</definedName>
    <definedName name="SD_689x1_697x1_1201_B_0" localSheetId="2" hidden="1">'Balance Sheet'!$L$344</definedName>
    <definedName name="SD_689x1_697x1_1202_B_0" localSheetId="2" hidden="1">'Balance Sheet'!$L$345</definedName>
    <definedName name="SD_689x1_697x1_1203_B_0" localSheetId="2" hidden="1">'Balance Sheet'!$L$346</definedName>
    <definedName name="SD_689x1_697x1_1204_B_0" localSheetId="2" hidden="1">'Balance Sheet'!$L$347</definedName>
    <definedName name="SD_689x1_697x1_1205_B_0" localSheetId="2" hidden="1">'Balance Sheet'!$L$348</definedName>
    <definedName name="SD_689x1_697x1_1206_B_0" localSheetId="2" hidden="1">'Balance Sheet'!$L$349</definedName>
    <definedName name="SD_689x1_697x1_1207_B_0" localSheetId="2" hidden="1">'Balance Sheet'!$L$350</definedName>
    <definedName name="SD_689x1_697x1_1208_B_0" localSheetId="2" hidden="1">'Balance Sheet'!$L$351</definedName>
    <definedName name="SD_689x1_697x1_1209_B_0" localSheetId="2" hidden="1">'Balance Sheet'!$L$352</definedName>
    <definedName name="SD_689x1_697x1_1210_B_0" localSheetId="2" hidden="1">'Balance Sheet'!$L$353</definedName>
    <definedName name="SD_689x1_697x1_1211_B_0" localSheetId="2" hidden="1">'Balance Sheet'!$L$354</definedName>
    <definedName name="SD_689x1_697x1_1212_B_0" localSheetId="2" hidden="1">'Balance Sheet'!$L$355</definedName>
    <definedName name="SD_689x1_697x1_1213_B_0" localSheetId="2" hidden="1">'Balance Sheet'!$L$356</definedName>
    <definedName name="SD_689x1_697x1_1214_B_0" localSheetId="2" hidden="1">'Balance Sheet'!$L$357</definedName>
    <definedName name="SD_689x1_697x1_1215_B_0" localSheetId="2" hidden="1">'Balance Sheet'!$L$358</definedName>
    <definedName name="SD_689x1_697x1_1216_B_0" localSheetId="2" hidden="1">'Balance Sheet'!$L$359</definedName>
    <definedName name="SD_689x1_697x1_1217_B_0" localSheetId="2" hidden="1">'Balance Sheet'!$L$360</definedName>
    <definedName name="SD_689x1_697x1_1218_B_0" localSheetId="2" hidden="1">'Balance Sheet'!$L$361</definedName>
    <definedName name="SD_689x1_697x1_1219_B_0" localSheetId="2" hidden="1">'Balance Sheet'!$L$362</definedName>
    <definedName name="SD_689x1_697x1_1220_B_0" localSheetId="2" hidden="1">'Balance Sheet'!$L$363</definedName>
    <definedName name="SD_689x1_697x1_1221_B_0" localSheetId="2" hidden="1">'Balance Sheet'!$L$364</definedName>
    <definedName name="SD_689x1_697x1_1222_B_0" localSheetId="2" hidden="1">'Balance Sheet'!$L$365</definedName>
    <definedName name="SD_689x1_697x1_1223_B_0" localSheetId="2" hidden="1">'Balance Sheet'!$L$366</definedName>
    <definedName name="SD_689x1_697x1_1224_B_0" localSheetId="2" hidden="1">'Balance Sheet'!$L$367</definedName>
    <definedName name="SD_689x1_697x1_1225_B_0" localSheetId="2" hidden="1">'Balance Sheet'!$L$368</definedName>
    <definedName name="SD_689x1_697x1_1226_B_0" localSheetId="2" hidden="1">'Balance Sheet'!$L$369</definedName>
    <definedName name="SD_689x1_697x1_1227_B_0" localSheetId="2" hidden="1">'Balance Sheet'!$L$370</definedName>
    <definedName name="SD_689x1_697x1_1228_B_0" localSheetId="2" hidden="1">'Balance Sheet'!$L$371</definedName>
    <definedName name="SD_689x1_697x1_1229_B_0" localSheetId="2" hidden="1">'Balance Sheet'!$L$372</definedName>
    <definedName name="SD_689x1_697x1_1230_B_0" localSheetId="2" hidden="1">'Balance Sheet'!$L$373</definedName>
    <definedName name="SD_689x1_697x1_1232_B_0" localSheetId="2" hidden="1">'Balance Sheet'!$L$375</definedName>
    <definedName name="SD_689x1_697x1_1233_B_0" localSheetId="2" hidden="1">'Balance Sheet'!$L$376</definedName>
    <definedName name="SD_689x1_697x1_1234_B_0" localSheetId="2" hidden="1">'Balance Sheet'!$L$377</definedName>
    <definedName name="SD_689x1_697x1_1235_B_0" localSheetId="2" hidden="1">'Balance Sheet'!$L$378</definedName>
    <definedName name="SD_689x1_697x1_1237_B_0" localSheetId="2" hidden="1">'Balance Sheet'!$L$380</definedName>
    <definedName name="SD_689x1_697x1_1238_B_0" localSheetId="2" hidden="1">'Balance Sheet'!$L$381</definedName>
    <definedName name="SD_689x1_697x1_1239_B_0" localSheetId="2" hidden="1">'Balance Sheet'!$L$382</definedName>
    <definedName name="SD_689x1_697x1_1241_B_0" localSheetId="2" hidden="1">'Balance Sheet'!$L$384</definedName>
    <definedName name="SD_689x1_697x1_1244_B_0" localSheetId="2" hidden="1">'Balance Sheet'!$L$387</definedName>
    <definedName name="SD_689x1_697x1_1246_B_0" localSheetId="2" hidden="1">'Balance Sheet'!$L$389</definedName>
    <definedName name="SD_689x1_697x1_1248_B_0" localSheetId="2" hidden="1">'Balance Sheet'!$L$391</definedName>
    <definedName name="SD_689x1_697x1_1249_B_0" localSheetId="2" hidden="1">'Balance Sheet'!$L$392</definedName>
    <definedName name="SD_689x1_697x1_1250_B_0" localSheetId="2" hidden="1">'Balance Sheet'!$L$393</definedName>
    <definedName name="SD_689x1_697x1_1251_B_0" localSheetId="2" hidden="1">'Balance Sheet'!$L$394</definedName>
    <definedName name="SD_689x1_697x1_1252_B_0" localSheetId="2" hidden="1">'Balance Sheet'!$L$395</definedName>
    <definedName name="SD_689x1_697x1_1253_B_0" localSheetId="2" hidden="1">'Balance Sheet'!$L$396</definedName>
    <definedName name="SD_689x1_697x1_1254_B_0" localSheetId="2" hidden="1">'Balance Sheet'!$L$397</definedName>
    <definedName name="SD_689x1_697x1_1255_B_0" localSheetId="2" hidden="1">'Balance Sheet'!$L$398</definedName>
    <definedName name="SD_689x1_697x1_1256_B_0" localSheetId="2" hidden="1">'Balance Sheet'!$L$399</definedName>
    <definedName name="SD_689x1_697x1_1257_B_0" localSheetId="2" hidden="1">'Balance Sheet'!$L$400</definedName>
    <definedName name="SD_689x1_697x1_1259_B_0" localSheetId="2" hidden="1">'Balance Sheet'!$L$402</definedName>
    <definedName name="SD_689x1_697x1_1261_B_0" localSheetId="2" hidden="1">'Balance Sheet'!$L$404</definedName>
    <definedName name="SD_689x1_697x1_1262_B_0" localSheetId="2" hidden="1">'Balance Sheet'!$L$405</definedName>
    <definedName name="SD_689x1_697x1_1263_B_0" localSheetId="2" hidden="1">'Balance Sheet'!$L$406</definedName>
    <definedName name="SD_689x1_697x1_1264_B_0" localSheetId="2" hidden="1">'Balance Sheet'!$L$407</definedName>
    <definedName name="SD_689x1_697x1_1265_B_0" localSheetId="2" hidden="1">'Balance Sheet'!$L$408</definedName>
    <definedName name="SD_689x1_697x1_1266_B_0" localSheetId="2" hidden="1">'Balance Sheet'!$L$409</definedName>
    <definedName name="SD_689x1_697x1_1267_B_0" localSheetId="2" hidden="1">'Balance Sheet'!$L$410</definedName>
    <definedName name="SD_689x1_697x1_1268_B_0" localSheetId="2" hidden="1">'Balance Sheet'!$L$411</definedName>
    <definedName name="SD_689x1_697x1_1269_B_0" localSheetId="2" hidden="1">'Balance Sheet'!$L$412</definedName>
    <definedName name="SD_689x1_697x1_1270_B_0" localSheetId="2" hidden="1">'Balance Sheet'!$L$413</definedName>
    <definedName name="SD_689x1_697x1_1271_B_0" localSheetId="2" hidden="1">'Balance Sheet'!$L$414</definedName>
    <definedName name="SD_689x1_697x1_1272_B_0" localSheetId="2" hidden="1">'Balance Sheet'!$L$415</definedName>
    <definedName name="SD_689x1_697x1_1273_B_0" localSheetId="2" hidden="1">'Balance Sheet'!$L$416</definedName>
    <definedName name="SD_689x1_697x1_1274_B_0" localSheetId="2" hidden="1">'Balance Sheet'!$L$417</definedName>
    <definedName name="SD_689x1_697x1_1275_B_0" localSheetId="2" hidden="1">'Balance Sheet'!$L$418</definedName>
    <definedName name="SD_689x1_697x1_1276_B_0" localSheetId="2" hidden="1">'Balance Sheet'!$L$419</definedName>
    <definedName name="SD_689x1_697x1_1277_B_0" localSheetId="2" hidden="1">'Balance Sheet'!$L$420</definedName>
    <definedName name="SD_689x1_697x1_1278_B_0" localSheetId="2" hidden="1">'Balance Sheet'!$L$421</definedName>
    <definedName name="SD_689x1_697x1_1279_B_0" localSheetId="2" hidden="1">'Balance Sheet'!$L$422</definedName>
    <definedName name="SD_689x1_697x1_1281_B_0" localSheetId="2" hidden="1">'Balance Sheet'!$L$424</definedName>
    <definedName name="SD_689x1_697x1_1282_B_0" localSheetId="2" hidden="1">'Balance Sheet'!$L$425</definedName>
    <definedName name="SD_689x1_697x1_1283_B_0" localSheetId="2" hidden="1">'Balance Sheet'!$L$426</definedName>
    <definedName name="SD_689x1_697x1_1284_B_0" localSheetId="2" hidden="1">'Balance Sheet'!$L$427</definedName>
    <definedName name="SD_689x1_697x1_1285_B_0" localSheetId="2" hidden="1">'Balance Sheet'!$L$428</definedName>
    <definedName name="SD_689x1_697x1_1286_B_0" localSheetId="2" hidden="1">'Balance Sheet'!$L$429</definedName>
    <definedName name="SD_689x1_697x1_1287_B_0" localSheetId="2" hidden="1">'Balance Sheet'!$L$430</definedName>
    <definedName name="SD_689x1_697x1_1288_B_0" localSheetId="2" hidden="1">'Balance Sheet'!$L$431</definedName>
    <definedName name="SD_689x1_697x1_1289_B_0" localSheetId="2" hidden="1">'Balance Sheet'!$L$432</definedName>
    <definedName name="SD_689x1_697x1_1290_B_0" localSheetId="2" hidden="1">'Balance Sheet'!$L$433</definedName>
    <definedName name="SD_689x1_697x1_1291_B_0" localSheetId="2" hidden="1">'Balance Sheet'!$L$434</definedName>
    <definedName name="SD_689x1_697x1_1293_B_0" localSheetId="2" hidden="1">'Balance Sheet'!$L$436</definedName>
    <definedName name="SD_689x1_697x1_1295_B_0" localSheetId="2" hidden="1">'Balance Sheet'!$L$438</definedName>
    <definedName name="SD_689x1_697x1_1296_B_0" localSheetId="2" hidden="1">'Balance Sheet'!$L$439</definedName>
    <definedName name="SD_689x1_697x1_1297_B_0" localSheetId="2" hidden="1">'Balance Sheet'!$L$440</definedName>
    <definedName name="SD_689x1_697x1_1298_B_0" localSheetId="2" hidden="1">'Balance Sheet'!$L$441</definedName>
    <definedName name="SD_689x1_697x1_1300_B_0" localSheetId="2" hidden="1">'Balance Sheet'!$L$443</definedName>
    <definedName name="SD_689x1_697x1_1301_B_0" localSheetId="2" hidden="1">'Balance Sheet'!$L$444</definedName>
    <definedName name="SD_689x1_697x1_1302_B_0" localSheetId="2" hidden="1">'Balance Sheet'!$L$445</definedName>
    <definedName name="SD_689x1_697x1_1303_B_0" localSheetId="2" hidden="1">'Balance Sheet'!$L$446</definedName>
    <definedName name="SD_689x1_697x1_1304_B_0" localSheetId="2" hidden="1">'Balance Sheet'!$L$447</definedName>
    <definedName name="SD_689x1_697x1_1305_B_0" localSheetId="2" hidden="1">'Balance Sheet'!$L$448</definedName>
    <definedName name="SD_689x1_697x1_1306_B_0" localSheetId="2" hidden="1">'Balance Sheet'!$L$449</definedName>
    <definedName name="SD_689x1_697x1_1307_B_0" localSheetId="2" hidden="1">'Balance Sheet'!$L$450</definedName>
    <definedName name="SD_689x1_697x1_1308_B_0" localSheetId="2" hidden="1">'Balance Sheet'!$L$451</definedName>
    <definedName name="SD_689x1_697x1_1309_B_0" localSheetId="2" hidden="1">'Balance Sheet'!$L$452</definedName>
    <definedName name="SD_689x1_697x1_1310_B_0" localSheetId="2" hidden="1">'Balance Sheet'!$L$453</definedName>
    <definedName name="SD_689x1_697x1_1311_B_0" localSheetId="2" hidden="1">'Balance Sheet'!$L$454</definedName>
    <definedName name="SD_689x1_697x1_1312_B_0" localSheetId="2" hidden="1">'Balance Sheet'!$L$455</definedName>
    <definedName name="SD_689x1_697x1_1313_B_0" localSheetId="2" hidden="1">'Balance Sheet'!$L$456</definedName>
    <definedName name="SD_689x1_697x1_1314_B_0" localSheetId="2" hidden="1">'Balance Sheet'!$L$457</definedName>
    <definedName name="SD_689x1_697x1_1315_B_0" localSheetId="2" hidden="1">'Balance Sheet'!$L$458</definedName>
    <definedName name="SD_689x1_697x1_1316_B_0" localSheetId="2" hidden="1">'Balance Sheet'!$L$459</definedName>
    <definedName name="SD_689x1_697x1_1317_B_0" localSheetId="2" hidden="1">'Balance Sheet'!$L$460</definedName>
    <definedName name="SD_689x1_697x1_1318_B_0" localSheetId="2" hidden="1">'Balance Sheet'!$L$461</definedName>
    <definedName name="SD_689x1_697x1_1319_B_0" localSheetId="2" hidden="1">'Balance Sheet'!$L$462</definedName>
    <definedName name="SD_689x1_697x1_1320_B_0" localSheetId="2" hidden="1">'Balance Sheet'!$L$463</definedName>
    <definedName name="SD_689x1_697x1_1321_B_0" localSheetId="2" hidden="1">'Balance Sheet'!$L$464</definedName>
    <definedName name="SD_689x1_697x1_1322_B_0" localSheetId="2" hidden="1">'Balance Sheet'!$L$465</definedName>
    <definedName name="SD_689x1_697x1_1323_B_0" localSheetId="2" hidden="1">'Balance Sheet'!$L$466</definedName>
    <definedName name="SD_689x1_697x1_1324_B_0" localSheetId="2" hidden="1">'Balance Sheet'!$L$467</definedName>
    <definedName name="SD_689x1_697x1_1325_B_0" localSheetId="2" hidden="1">'Balance Sheet'!$L$468</definedName>
    <definedName name="SD_689x1_697x1_1326_B_0" localSheetId="2" hidden="1">'Balance Sheet'!$L$469</definedName>
    <definedName name="SD_689x1_697x1_1327_B_0" localSheetId="2" hidden="1">'Balance Sheet'!$L$470</definedName>
    <definedName name="SD_689x1_697x1_1328_B_0" localSheetId="2" hidden="1">'Balance Sheet'!$L$471</definedName>
    <definedName name="SD_689x1_697x1_1329_B_0" localSheetId="2" hidden="1">'Balance Sheet'!$L$472</definedName>
    <definedName name="SD_689x1_697x1_1330_B_0" localSheetId="2" hidden="1">'Balance Sheet'!$L$473</definedName>
    <definedName name="SD_689x1_697x1_1331_B_0" localSheetId="2" hidden="1">'Balance Sheet'!$L$474</definedName>
    <definedName name="SD_689x1_697x1_1332_B_0" localSheetId="2" hidden="1">'Balance Sheet'!$L$475</definedName>
    <definedName name="SD_689x1_697x1_1333_B_0" localSheetId="2" hidden="1">'Balance Sheet'!$L$476</definedName>
    <definedName name="SD_689x1_697x1_1334_B_0" localSheetId="2" hidden="1">'Balance Sheet'!$L$477</definedName>
    <definedName name="SD_689x1_697x1_1335_B_0" localSheetId="2" hidden="1">'Balance Sheet'!$L$478</definedName>
    <definedName name="SD_689x1_697x1_1336_B_0" localSheetId="2" hidden="1">'Balance Sheet'!$L$479</definedName>
    <definedName name="SD_689x1_697x1_1340_B_0" localSheetId="2" hidden="1">'Balance Sheet'!$L$483</definedName>
    <definedName name="SD_689x1_697x1_1341_B_0" localSheetId="2" hidden="1">'Balance Sheet'!$L$484</definedName>
    <definedName name="SD_689x1_697x1_1342_B_0" localSheetId="2" hidden="1">'Balance Sheet'!$L$485</definedName>
    <definedName name="SD_689x1_697x1_1343_B_0" localSheetId="2" hidden="1">'Balance Sheet'!$L$486</definedName>
    <definedName name="SD_689x1_697x1_1347_B_0" localSheetId="4" hidden="1">'P&amp;L'!$L$7</definedName>
    <definedName name="SD_689x1_697x1_1348_B_0" localSheetId="4" hidden="1">'P&amp;L'!$L$8</definedName>
    <definedName name="SD_689x1_697x1_1349_B_0" localSheetId="4" hidden="1">'P&amp;L'!$L$9</definedName>
    <definedName name="SD_689x1_697x1_1351_B_0" localSheetId="4" hidden="1">'P&amp;L'!$L$11</definedName>
    <definedName name="SD_689x1_697x1_1353_B_0" localSheetId="4" hidden="1">'P&amp;L'!$L$13</definedName>
    <definedName name="SD_689x1_697x1_1355_B_0" localSheetId="4" hidden="1">'P&amp;L'!$L$15</definedName>
    <definedName name="SD_689x1_697x1_1357_B_0" localSheetId="4" hidden="1">'P&amp;L'!$L$17</definedName>
    <definedName name="SD_689x1_697x1_1359_B_0" localSheetId="4" hidden="1">'P&amp;L'!$L$19</definedName>
    <definedName name="SD_689x1_697x1_1360_B_0" localSheetId="4" hidden="1">'P&amp;L'!$L$20</definedName>
    <definedName name="SD_689x1_697x1_1361_B_0" localSheetId="4" hidden="1">'P&amp;L'!$L$21</definedName>
    <definedName name="SD_689x1_697x1_1362_B_0" localSheetId="4" hidden="1">'P&amp;L'!$L$22</definedName>
    <definedName name="SD_689x1_697x1_1363_B_0" localSheetId="4" hidden="1">'P&amp;L'!$L$23</definedName>
    <definedName name="SD_689x1_697x1_1364_B_0" localSheetId="4" hidden="1">'P&amp;L'!$L$24</definedName>
    <definedName name="SD_689x1_697x1_1365_B_0" localSheetId="4" hidden="1">'P&amp;L'!$L$25</definedName>
    <definedName name="SD_689x1_697x1_1368_B_0" localSheetId="4" hidden="1">'P&amp;L'!$L$28</definedName>
    <definedName name="SD_689x1_697x1_1370_B_0" localSheetId="4" hidden="1">'P&amp;L'!$L$30</definedName>
    <definedName name="SD_689x1_697x1_1372_B_0" localSheetId="4" hidden="1">'P&amp;L'!$L$32</definedName>
    <definedName name="SD_689x1_697x1_1374_B_0" localSheetId="4" hidden="1">'P&amp;L'!$L$34</definedName>
    <definedName name="SD_689x1_697x1_1376_B_0" localSheetId="4" hidden="1">'P&amp;L'!$L$36</definedName>
    <definedName name="SD_689x1_697x1_1378_B_0" localSheetId="4" hidden="1">'P&amp;L'!$L$38</definedName>
    <definedName name="SD_689x1_697x1_1384_B_0" localSheetId="4" hidden="1">'P&amp;L'!$L$59</definedName>
    <definedName name="SD_689x1_697x1_1386_B_0" localSheetId="4" hidden="1">'P&amp;L'!$L$61</definedName>
    <definedName name="SD_689x1_697x1_1388_B_0" localSheetId="4" hidden="1">'P&amp;L'!$L$63</definedName>
    <definedName name="SD_689x1_697x1_1390_B_0" localSheetId="4" hidden="1">'P&amp;L'!$L$65</definedName>
    <definedName name="SD_689x1_697x1_1393_B_0" localSheetId="4" hidden="1">'P&amp;L'!$L$68</definedName>
    <definedName name="SD_689x1_697x1_1395_B_0" localSheetId="4" hidden="1">'P&amp;L'!$L$70</definedName>
    <definedName name="SD_689x1_697x1_1396_B_0" localSheetId="4" hidden="1">'P&amp;L'!$L$71</definedName>
    <definedName name="SD_689x1_697x1_1397_B_0" localSheetId="4" hidden="1">'P&amp;L'!$L$72</definedName>
    <definedName name="SD_689x1_697x1_1398_B_0" localSheetId="4" hidden="1">'P&amp;L'!$L$73</definedName>
    <definedName name="SD_689x1_697x1_1399_B_0" localSheetId="4" hidden="1">'P&amp;L'!$L$74</definedName>
    <definedName name="SD_689x1_697x1_1400_B_0" localSheetId="4" hidden="1">'P&amp;L'!$L$75</definedName>
    <definedName name="SD_689x1_697x1_1401_B_0" localSheetId="4" hidden="1">'P&amp;L'!$L$76</definedName>
    <definedName name="SD_689x1_697x1_1403_B_0" localSheetId="4" hidden="1">'P&amp;L'!$L$78</definedName>
    <definedName name="SD_689x1_697x1_1405_B_0" localSheetId="4" hidden="1">'P&amp;L'!$L$80</definedName>
    <definedName name="SD_689x1_697x1_1407_B_0" localSheetId="4" hidden="1">'P&amp;L'!$L$82</definedName>
    <definedName name="SD_689x1_697x1_1411_B_0" localSheetId="4" hidden="1">'P&amp;L'!$L$86</definedName>
    <definedName name="SD_689x1_697x1_1412_B_0" localSheetId="4" hidden="1">'P&amp;L'!$L$87</definedName>
    <definedName name="SD_689x1_697x1_1413_B_0" localSheetId="4" hidden="1">'P&amp;L'!$L$88</definedName>
    <definedName name="SD_689x1_697x1_1414_B_0" localSheetId="4" hidden="1">'P&amp;L'!$L$89</definedName>
    <definedName name="SD_689x1_697x1_1415_B_0" localSheetId="4" hidden="1">'P&amp;L'!$L$90</definedName>
    <definedName name="SD_689x1_697x1_1417_B_0" localSheetId="4" hidden="1">'P&amp;L'!$L$92</definedName>
    <definedName name="SD_689x1_697x1_1419_B_0" localSheetId="4" hidden="1">'P&amp;L'!$L$94</definedName>
    <definedName name="SD_689x1_697x1_1421_B_0" localSheetId="4" hidden="1">'P&amp;L'!$L$96</definedName>
    <definedName name="SD_689x1_697x1_1423_B_0" localSheetId="4" hidden="1">'P&amp;L'!$L$98</definedName>
    <definedName name="SD_689x1_697x1_1425_B_0" localSheetId="4" hidden="1">'P&amp;L'!$L$100</definedName>
    <definedName name="SD_689x1_697x1_1426_B_0" localSheetId="4" hidden="1">'P&amp;L'!$L$101</definedName>
    <definedName name="SD_689x1_697x1_1427_B_0" localSheetId="4" hidden="1">'P&amp;L'!$L$102</definedName>
    <definedName name="SD_689x1_697x1_1429_B_0" localSheetId="4" hidden="1">'P&amp;L'!$L$104</definedName>
    <definedName name="SD_689x1_697x1_1431_B_0" localSheetId="4" hidden="1">'P&amp;L'!$L$106</definedName>
    <definedName name="SD_689x1_697x1_1432_B_0" localSheetId="4" hidden="1">'P&amp;L'!$L$107</definedName>
    <definedName name="SD_689x1_697x1_1433_B_0" localSheetId="4" hidden="1">'P&amp;L'!$L$108</definedName>
    <definedName name="SD_689x1_697x1_1435_B_0" localSheetId="4" hidden="1">'P&amp;L'!$L$110</definedName>
    <definedName name="SD_689x1_697x1_1437_B_0" localSheetId="4" hidden="1">'P&amp;L'!$L$112</definedName>
    <definedName name="SD_689x1_697x1_1439_B_0" localSheetId="4" hidden="1">'P&amp;L'!$L$114</definedName>
    <definedName name="SD_689x1_697x1_1441_B_0" localSheetId="4" hidden="1">'P&amp;L'!$L$116</definedName>
    <definedName name="SD_689x1_697x1_1443_B_0" localSheetId="4" hidden="1">'P&amp;L'!$L$118</definedName>
    <definedName name="SD_689x1_697x1_1445_B_0" localSheetId="4" hidden="1">'P&amp;L'!$L$120</definedName>
    <definedName name="SD_689x1_697x1_1448_B_0" localSheetId="4" hidden="1">'P&amp;L'!$L$123</definedName>
    <definedName name="SD_689x1_697x1_1450_B_0" localSheetId="4" hidden="1">'P&amp;L'!$L$125</definedName>
    <definedName name="SD_689x1_697x1_1451_B_0" localSheetId="4" hidden="1">'P&amp;L'!$L$126</definedName>
    <definedName name="SD_689x1_697x1_1452_B_0" localSheetId="4" hidden="1">'P&amp;L'!$L$127</definedName>
    <definedName name="SD_689x1_697x1_1453_B_0" localSheetId="4" hidden="1">'P&amp;L'!$L$128</definedName>
    <definedName name="SD_689x1_697x1_1454_B_0" localSheetId="4" hidden="1">'P&amp;L'!$L$129</definedName>
    <definedName name="SD_689x1_697x1_1455_B_0" localSheetId="4" hidden="1">'P&amp;L'!$L$130</definedName>
    <definedName name="SD_689x1_697x1_1456_B_0" localSheetId="4" hidden="1">'P&amp;L'!$L$131</definedName>
    <definedName name="SD_689x1_697x1_1459_B_0" localSheetId="4" hidden="1">'P&amp;L'!$L$134</definedName>
    <definedName name="SD_689x1_697x1_1461_B_0" localSheetId="4" hidden="1">'P&amp;L'!$L$136</definedName>
    <definedName name="SD_689x1_697x1_1463_B_0" localSheetId="4" hidden="1">'P&amp;L'!$L$138</definedName>
    <definedName name="SD_689x1_697x1_1464_B_0" localSheetId="4" hidden="1">'P&amp;L'!$L$139</definedName>
    <definedName name="SD_689x1_697x1_1465_B_0" localSheetId="4" hidden="1">'P&amp;L'!$L$140</definedName>
    <definedName name="SD_689x1_697x1_1466_B_0" localSheetId="4" hidden="1">'P&amp;L'!$L$141</definedName>
    <definedName name="SD_689x1_697x1_1467_B_0" localSheetId="4" hidden="1">'P&amp;L'!$L$142</definedName>
    <definedName name="SD_689x1_697x1_1468_B_0" localSheetId="4" hidden="1">'P&amp;L'!$L$143</definedName>
    <definedName name="SD_689x1_697x1_1470_B_0" localSheetId="4" hidden="1">'P&amp;L'!$L$145</definedName>
    <definedName name="SD_689x1_697x1_1471_B_0" localSheetId="4" hidden="1">'P&amp;L'!$L$146</definedName>
    <definedName name="SD_689x1_697x1_1472_B_0" localSheetId="4" hidden="1">'P&amp;L'!$L$147</definedName>
    <definedName name="SD_689x1_697x1_1473_B_0" localSheetId="4" hidden="1">'P&amp;L'!$L$148</definedName>
    <definedName name="SD_689x1_697x1_1474_B_0" localSheetId="4" hidden="1">'P&amp;L'!$L$149</definedName>
    <definedName name="SD_689x1_697x1_1475_B_0" localSheetId="4" hidden="1">'P&amp;L'!$L$150</definedName>
    <definedName name="SD_689x1_697x1_1477_B_0" localSheetId="4" hidden="1">'P&amp;L'!$L$152</definedName>
    <definedName name="SD_689x1_697x1_1478_B_0" localSheetId="4" hidden="1">'P&amp;L'!$L$153</definedName>
    <definedName name="SD_689x1_697x1_1479_B_0" localSheetId="4" hidden="1">'P&amp;L'!$L$154</definedName>
    <definedName name="SD_689x1_697x1_1480_B_0" localSheetId="4" hidden="1">'P&amp;L'!$L$155</definedName>
    <definedName name="SD_689x1_697x1_1481_B_0" localSheetId="4" hidden="1">'P&amp;L'!$L$156</definedName>
    <definedName name="SD_689x1_697x1_1482_B_0" localSheetId="4" hidden="1">'P&amp;L'!$L$157</definedName>
    <definedName name="SD_689x1_697x1_1483_B_0" localSheetId="4" hidden="1">'P&amp;L'!$L$158</definedName>
    <definedName name="SD_689x1_697x1_1484_B_0" localSheetId="4" hidden="1">'P&amp;L'!$L$159</definedName>
    <definedName name="SD_689x1_697x1_1486_B_0" localSheetId="4" hidden="1">'P&amp;L'!$L$161</definedName>
    <definedName name="SD_689x1_697x1_1488_B_0" localSheetId="4" hidden="1">'P&amp;L'!$L$163</definedName>
    <definedName name="SD_689x1_697x1_1489_B_0" localSheetId="4" hidden="1">'P&amp;L'!$L$164</definedName>
    <definedName name="SD_689x1_697x1_1490_B_0" localSheetId="4" hidden="1">'P&amp;L'!$L$165</definedName>
    <definedName name="SD_689x1_697x1_1492_B_0" localSheetId="4" hidden="1">'P&amp;L'!$L$167</definedName>
    <definedName name="SD_689x1_697x1_1493_B_0" localSheetId="4" hidden="1">'P&amp;L'!$L$168</definedName>
    <definedName name="SD_689x1_697x1_1494_B_0" localSheetId="4" hidden="1">'P&amp;L'!$L$169</definedName>
    <definedName name="SD_689x1_697x1_1496_B_0" localSheetId="4" hidden="1">'P&amp;L'!$L$171</definedName>
    <definedName name="SD_689x1_697x1_1498_B_0" localSheetId="4" hidden="1">'P&amp;L'!$L$173</definedName>
    <definedName name="SD_689x1_697x1_1500_B_0" localSheetId="4" hidden="1">'P&amp;L'!$L$175</definedName>
    <definedName name="SD_689x1_697x1_1503_B_0" localSheetId="4" hidden="1">'P&amp;L'!$L$178</definedName>
    <definedName name="SD_689x1_697x1_1505_B_0" localSheetId="4" hidden="1">'P&amp;L'!$L$180</definedName>
    <definedName name="SD_689x1_697x1_1508_B_0" localSheetId="4" hidden="1">'P&amp;L'!$L$183</definedName>
    <definedName name="SD_689x1_697x1_1509_B_0" localSheetId="4" hidden="1">'P&amp;L'!$L$184</definedName>
    <definedName name="SD_689x1_697x1_1510_B_0" localSheetId="4" hidden="1">'P&amp;L'!$L$185</definedName>
    <definedName name="SD_689x1_697x1_1512_B_0" localSheetId="4" hidden="1">'P&amp;L'!$L$187</definedName>
    <definedName name="SD_689x1_697x1_1514_B_0" localSheetId="4" hidden="1">'P&amp;L'!$L$189</definedName>
    <definedName name="SD_689x1_697x1_1515_B_0" localSheetId="4" hidden="1">'P&amp;L'!$L$190</definedName>
    <definedName name="SD_689x1_697x1_1516_B_0" localSheetId="4" hidden="1">'P&amp;L'!$L$191</definedName>
    <definedName name="SD_689x1_697x1_1517_B_0" localSheetId="4" hidden="1">'P&amp;L'!$L$192</definedName>
    <definedName name="SD_689x1_697x1_1518_B_0" localSheetId="4" hidden="1">'P&amp;L'!$L$193</definedName>
    <definedName name="SD_689x1_697x1_1519_B_0" localSheetId="4" hidden="1">'P&amp;L'!$L$194</definedName>
    <definedName name="SD_689x1_697x1_1520_B_0" localSheetId="4" hidden="1">'P&amp;L'!$L$195</definedName>
    <definedName name="SD_689x1_697x1_1522_B_0" localSheetId="4" hidden="1">'P&amp;L'!$L$197</definedName>
    <definedName name="SD_689x1_697x1_1523_B_0" localSheetId="4" hidden="1">'P&amp;L'!$L$198</definedName>
    <definedName name="SD_689x1_697x1_1524_B_0" localSheetId="4" hidden="1">'P&amp;L'!$L$199</definedName>
    <definedName name="SD_689x1_697x1_1526_B_0" localSheetId="4" hidden="1">'P&amp;L'!$L$201</definedName>
    <definedName name="SD_689x1_697x1_1529_B_0" localSheetId="4" hidden="1">'P&amp;L'!$L$204</definedName>
    <definedName name="SD_689x1_697x1_1530_B_0" localSheetId="4" hidden="1">'P&amp;L'!$L$205</definedName>
    <definedName name="SD_689x1_697x1_1531_B_0" localSheetId="4" hidden="1">'P&amp;L'!$L$206</definedName>
    <definedName name="SD_689x1_697x1_1532_B_0" localSheetId="4" hidden="1">'P&amp;L'!$L$207</definedName>
    <definedName name="SD_689x1_697x1_1533_B_0" localSheetId="4" hidden="1">'P&amp;L'!$L$208</definedName>
    <definedName name="SD_689x1_697x1_1534_B_0" localSheetId="4" hidden="1">'P&amp;L'!$L$209</definedName>
    <definedName name="SD_689x1_697x1_1536_B_0" localSheetId="4" hidden="1">'P&amp;L'!$L$211</definedName>
    <definedName name="SD_689x1_697x1_1537_B_0" localSheetId="4" hidden="1">'P&amp;L'!$L$212</definedName>
    <definedName name="SD_689x1_697x1_1538_B_0" localSheetId="4" hidden="1">'P&amp;L'!$L$213</definedName>
    <definedName name="SD_689x1_697x1_1539_B_0" localSheetId="4" hidden="1">'P&amp;L'!$L$214</definedName>
    <definedName name="SD_689x1_697x1_1540_B_0" localSheetId="4" hidden="1">'P&amp;L'!$L$215</definedName>
    <definedName name="SD_689x1_697x1_1541_B_0" localSheetId="4" hidden="1">'P&amp;L'!$L$216</definedName>
    <definedName name="SD_689x1_697x1_1543_B_0" localSheetId="4" hidden="1">'P&amp;L'!$L$218</definedName>
    <definedName name="SD_689x1_697x1_1544_B_0" localSheetId="4" hidden="1">'P&amp;L'!$L$219</definedName>
    <definedName name="SD_689x1_697x1_1545_B_0" localSheetId="4" hidden="1">'P&amp;L'!$L$220</definedName>
    <definedName name="SD_689x1_697x1_1546_B_0" localSheetId="4" hidden="1">'P&amp;L'!$L$221</definedName>
    <definedName name="SD_689x1_697x1_1547_B_0" localSheetId="4" hidden="1">'P&amp;L'!$L$222</definedName>
    <definedName name="SD_689x1_697x1_1548_B_0" localSheetId="4" hidden="1">'P&amp;L'!$L$223</definedName>
    <definedName name="SD_689x1_697x1_1550_B_0" localSheetId="4" hidden="1">'P&amp;L'!$L$225</definedName>
    <definedName name="SD_689x1_697x1_1551_B_0" localSheetId="4" hidden="1">'P&amp;L'!$L$226</definedName>
    <definedName name="SD_689x1_697x1_1552_B_0" localSheetId="4" hidden="1">'P&amp;L'!$L$227</definedName>
    <definedName name="SD_689x1_697x1_1554_B_0" localSheetId="4" hidden="1">'P&amp;L'!$L$229</definedName>
    <definedName name="SD_689x1_697x1_1555_B_0" localSheetId="4" hidden="1">'P&amp;L'!$L$230</definedName>
    <definedName name="SD_689x1_697x1_1557_B_0" localSheetId="4" hidden="1">'P&amp;L'!$L$232</definedName>
    <definedName name="SD_689x1_697x1_1559_B_0" localSheetId="4" hidden="1">'P&amp;L'!$L$234</definedName>
    <definedName name="SD_689x1_697x1_1561_B_0" localSheetId="4" hidden="1">'P&amp;L'!$L$236</definedName>
    <definedName name="SD_689x1_697x1_1567_B_0" localSheetId="4" hidden="1">'P&amp;L'!$L$265</definedName>
    <definedName name="SD_689x1_697x1_1570_B_0" localSheetId="4" hidden="1">'P&amp;L'!$L$268</definedName>
    <definedName name="SD_689x1_697x1_1572_B_0" localSheetId="4" hidden="1">'P&amp;L'!$L$270</definedName>
    <definedName name="SD_689x1_697x1_1574_B_0" localSheetId="4" hidden="1">'P&amp;L'!$L$272</definedName>
    <definedName name="SD_689x1_697x1_1576_B_0" localSheetId="4" hidden="1">'P&amp;L'!$L$274</definedName>
    <definedName name="SD_689x1_697x1_1578_B_0" localSheetId="4" hidden="1">'P&amp;L'!$L$276</definedName>
    <definedName name="SD_689x1_697x1_1579_B_0" localSheetId="4" hidden="1">'P&amp;L'!$L$277</definedName>
    <definedName name="SD_689x1_697x1_1580_B_0" localSheetId="4" hidden="1">'P&amp;L'!$L$278</definedName>
    <definedName name="SD_689x1_697x1_1582_B_0" localSheetId="4" hidden="1">'P&amp;L'!$L$280</definedName>
    <definedName name="SD_689x1_697x1_1599_S_0" localSheetId="7" hidden="1">'HF150'!$E$15</definedName>
    <definedName name="SD_689x1_697x1_1600_B_0" localSheetId="7" hidden="1">'HF150'!$E$10</definedName>
    <definedName name="SD_689x1_697x1_1601_B_0" localSheetId="11" hidden="1">'Receipts &amp; Disb and Other'!$L$34</definedName>
    <definedName name="SD_689x1_697x1_1602_B_0" localSheetId="11" hidden="1">'Receipts &amp; Disb and Other'!$L$35</definedName>
    <definedName name="SD_689x1_697x1_1605_B_0" localSheetId="7" hidden="1">'HF150'!$E$16</definedName>
    <definedName name="SD_689x1_697x1_1606_B_1" localSheetId="11" hidden="1">'Receipts &amp; Disb and Other'!$L$18</definedName>
    <definedName name="SD_689x1_697x1_1607_B_0" localSheetId="11" hidden="1">'Receipts &amp; Disb and Other'!$L$19</definedName>
    <definedName name="SD_689x1_697x1_1608_B_0" localSheetId="11" hidden="1">'Receipts &amp; Disb and Other'!$L$20</definedName>
    <definedName name="SD_689x1_697x1_1609_B_1" localSheetId="11" hidden="1">'Receipts &amp; Disb and Other'!$L$21</definedName>
    <definedName name="SD_689x1_697x1_1610_B_0" localSheetId="11" hidden="1">'Receipts &amp; Disb and Other'!$L$22</definedName>
    <definedName name="SD_689x1_697x1_1611_B_0" localSheetId="11" hidden="1">'Receipts &amp; Disb and Other'!$L$23</definedName>
    <definedName name="SD_689x1_697x1_1612_B_1" localSheetId="11" hidden="1">'Receipts &amp; Disb and Other'!$L$24</definedName>
    <definedName name="SD_689x1_697x1_1613_B_0" localSheetId="11" hidden="1">'Receipts &amp; Disb and Other'!$L$25</definedName>
    <definedName name="SD_689x1_697x1_1614_B_0" localSheetId="11" hidden="1">'Receipts &amp; Disb and Other'!$L$26</definedName>
    <definedName name="SD_689x1_697x1_1615_B_1" localSheetId="11" hidden="1">'Receipts &amp; Disb and Other'!$L$27</definedName>
    <definedName name="SD_689x1_697x1_1616_B_0" localSheetId="11" hidden="1">'Receipts &amp; Disb and Other'!$L$28</definedName>
    <definedName name="SD_689x1_697x1_1617_B_0" localSheetId="11" hidden="1">'Receipts &amp; Disb and Other'!$L$29</definedName>
    <definedName name="SD_689x1_697x1_1618_B_0" localSheetId="11" hidden="1">'Receipts &amp; Disb and Other'!$L$7</definedName>
    <definedName name="SD_689x1_697x1_1619_B_0" localSheetId="11" hidden="1">'Receipts &amp; Disb and Other'!$L$9</definedName>
    <definedName name="SD_689x1_697x1_1620_B_0" localSheetId="11" hidden="1">'Receipts &amp; Disb and Other'!$L$10</definedName>
    <definedName name="SD_689x1_697x1_1621_B_0" localSheetId="11" hidden="1">'Receipts &amp; Disb and Other'!$L$41</definedName>
    <definedName name="SD_689x1_697x1_1622_B_0" localSheetId="11" hidden="1">'Receipts &amp; Disb and Other'!$L$42</definedName>
    <definedName name="SD_689x1_697x1_1623_B_0" localSheetId="11" hidden="1">'Receipts &amp; Disb and Other'!$L$43</definedName>
    <definedName name="SD_689x1_697x1_1624_B_0" localSheetId="11" hidden="1">'Receipts &amp; Disb and Other'!$L$44</definedName>
    <definedName name="SD_689x1_697x1_1625_B_0" localSheetId="11" hidden="1">'Receipts &amp; Disb and Other'!$L$45</definedName>
    <definedName name="SD_689x1_697x1_1626_B_0" localSheetId="11" hidden="1">'Receipts &amp; Disb and Other'!$L$46</definedName>
    <definedName name="SD_689x1_697x1_1627_B_0" localSheetId="11" hidden="1">'Receipts &amp; Disb and Other'!$L$48</definedName>
    <definedName name="SD_689x1_697x1_1628_B_0" localSheetId="11" hidden="1">'Receipts &amp; Disb and Other'!$L$49</definedName>
    <definedName name="SD_689x1_697x1_1629_B_0" localSheetId="11" hidden="1">'Receipts &amp; Disb and Other'!$L$50</definedName>
    <definedName name="SD_689x1_697x1_1630_B_0" localSheetId="11" hidden="1">'Receipts &amp; Disb and Other'!$L$51</definedName>
    <definedName name="SD_689x1_697x1_1631_B_0" localSheetId="11" hidden="1">'Receipts &amp; Disb and Other'!$L$52</definedName>
    <definedName name="SD_689x1_697x1_1632_B_0" localSheetId="11" hidden="1">'Receipts &amp; Disb and Other'!$L$53</definedName>
    <definedName name="SD_689x1_697x1_1633_B_0" localSheetId="11" hidden="1">'Receipts &amp; Disb and Other'!$L$55</definedName>
    <definedName name="SD_689x1_697x1_1634_B_0" localSheetId="11" hidden="1">'Receipts &amp; Disb and Other'!$L$56</definedName>
    <definedName name="SD_689x1_697x1_1635_B_0" localSheetId="11" hidden="1">'Receipts &amp; Disb and Other'!$L$57</definedName>
    <definedName name="SD_689x1_697x1_1636_B_0" localSheetId="11" hidden="1">'Receipts &amp; Disb and Other'!$L$58</definedName>
    <definedName name="SD_689x1_697x1_1637_B_0" localSheetId="11" hidden="1">'Receipts &amp; Disb and Other'!$L$59</definedName>
    <definedName name="SD_689x1_697x1_1638_B_0" localSheetId="11" hidden="1">'Receipts &amp; Disb and Other'!$L$60</definedName>
    <definedName name="SD_689x1_697x1_1639_S_0" localSheetId="9" hidden="1">'For RIH use Annual Ratios'!$B$7</definedName>
    <definedName name="SD_689x1_697x1_1640_B_0" localSheetId="11" hidden="1">'Receipts &amp; Disb and Other'!$L$64</definedName>
    <definedName name="SD_689x1_697x1_1641_S_0" localSheetId="10" hidden="1">'For RIH Use Surplus Cash'!$G$26</definedName>
    <definedName name="SD_689x1_697x1_1642_B_0" localSheetId="11" hidden="1">'Receipts &amp; Disb and Other'!$L$66</definedName>
    <definedName name="SD_689x1_697x1_1644_B_0" localSheetId="11" hidden="1">'Receipts &amp; Disb and Other'!$L$69</definedName>
    <definedName name="SD_689x1_697x1_1645_B_0" localSheetId="11" hidden="1">'Receipts &amp; Disb and Other'!$L$70</definedName>
    <definedName name="SD_689x1_697x1_1646_B_0" localSheetId="11" hidden="1">'Receipts &amp; Disb and Other'!$L$71</definedName>
    <definedName name="SD_689x1_697x1_1647_B_0" localSheetId="11" hidden="1">'Receipts &amp; Disb and Other'!$L$72</definedName>
    <definedName name="SD_689x1_697x1_1648_B_0" localSheetId="11" hidden="1">'Receipts &amp; Disb and Other'!$L$73</definedName>
    <definedName name="SD_689x1_697x1_1649_B_1" localSheetId="8" hidden="1">'Main-For RIH use'!$C$13</definedName>
    <definedName name="SD_689x1_697x1_1650_B_1" localSheetId="8" hidden="1">'Main-For RIH use'!$C$16</definedName>
    <definedName name="SD_689x1_697x1_1651_B_1" localSheetId="8" hidden="1">'Main-For RIH use'!$C$17</definedName>
    <definedName name="SD_689x1_697x1_1652_B_0" localSheetId="8" hidden="1">'Main-For RIH use'!$C$26</definedName>
    <definedName name="SD_689x1_697x1_1653_B_0" localSheetId="8" hidden="1">'Main-For RIH use'!$C$18</definedName>
    <definedName name="SD_689x1_697x1_1654_B_0" localSheetId="8" hidden="1">'Main-For RIH use'!$C$21</definedName>
    <definedName name="SD_689x1_697x1_1655_B_0" localSheetId="8" hidden="1">'Main-For RIH use'!$C$24</definedName>
    <definedName name="SD_689x1_697x1_1656_B_0" localSheetId="8" hidden="1">'Main-For RIH use'!$C$19</definedName>
    <definedName name="SD_689x1_697x1_1657_B_0" localSheetId="8" hidden="1">'Main-For RIH use'!$C$22</definedName>
    <definedName name="SD_689x1_697x1_1658_B_0" localSheetId="8" hidden="1">'Main-For RIH use'!$C$25</definedName>
    <definedName name="SD_689x1_697x1_1659_B_0" localSheetId="8" hidden="1">'Main-For RIH use'!$C$20</definedName>
    <definedName name="SD_689x1_697x1_1660_B_0" localSheetId="8" hidden="1">'Main-For RIH use'!$C$23</definedName>
    <definedName name="SD_689x1_697x1_1661_G_0" localSheetId="8" hidden="1">'Main-For RIH use'!$C$10</definedName>
    <definedName name="SD_689x1_697x1_1677_B_0" localSheetId="8" hidden="1">'Main-For RIH use'!$C$14</definedName>
    <definedName name="SD_689x1_697x1_1678_B_0" localSheetId="11" hidden="1">'Receipts &amp; Disb and Other'!$L$13</definedName>
    <definedName name="SD_689x1_697x1_1679_B_0" localSheetId="11" hidden="1">'Receipts &amp; Disb and Other'!$L$14</definedName>
    <definedName name="SD_689x1_697x1_1689_B_0" localSheetId="4" hidden="1">'P&amp;L'!$L$41</definedName>
    <definedName name="SD_689x1_697x1_1691_B_0" localSheetId="4" hidden="1">'P&amp;L'!$L$239</definedName>
    <definedName name="SD_689x1_697x1_1696_B_0" localSheetId="4" hidden="1">'P&amp;L'!$L$43</definedName>
    <definedName name="SD_689x1_697x1_1697_B_0" localSheetId="4" hidden="1">'P&amp;L'!$L$44</definedName>
    <definedName name="SD_689x1_697x1_1698_B_0" localSheetId="4" hidden="1">'P&amp;L'!$L$45</definedName>
    <definedName name="SD_689x1_697x1_1699_B_0" localSheetId="4" hidden="1">'P&amp;L'!$L$46</definedName>
    <definedName name="SD_689x1_697x1_1700_B_0" localSheetId="4" hidden="1">'P&amp;L'!$L$47</definedName>
    <definedName name="SD_689x1_697x1_1701_B_0" localSheetId="4" hidden="1">'P&amp;L'!$L$48</definedName>
    <definedName name="SD_689x1_697x1_1703_B_0" localSheetId="4" hidden="1">'P&amp;L'!$L$50</definedName>
    <definedName name="SD_689x1_697x1_1704_B_0" localSheetId="4" hidden="1">'P&amp;L'!$L$51</definedName>
    <definedName name="SD_689x1_697x1_1705_B_0" localSheetId="4" hidden="1">'P&amp;L'!$L$52</definedName>
    <definedName name="SD_689x1_697x1_1706_B_0" localSheetId="4" hidden="1">'P&amp;L'!$L$53</definedName>
    <definedName name="SD_689x1_697x1_1707_B_0" localSheetId="4" hidden="1">'P&amp;L'!$L$54</definedName>
    <definedName name="SD_689x1_697x1_1709_B_0" localSheetId="4" hidden="1">'P&amp;L'!$L$56</definedName>
    <definedName name="SD_689x1_697x1_1711_B_0" localSheetId="4" hidden="1">'P&amp;L'!$L$241</definedName>
    <definedName name="SD_689x1_697x1_1712_B_0" localSheetId="4" hidden="1">'P&amp;L'!$L$242</definedName>
    <definedName name="SD_689x1_697x1_1713_B_0" localSheetId="4" hidden="1">'P&amp;L'!$L$243</definedName>
    <definedName name="SD_689x1_697x1_1715_B_0" localSheetId="4" hidden="1">'P&amp;L'!$L$245</definedName>
    <definedName name="SD_689x1_697x1_1717_B_0" localSheetId="4" hidden="1">'P&amp;L'!$L$247</definedName>
    <definedName name="SD_689x1_697x1_1718_B_0" localSheetId="4" hidden="1">'P&amp;L'!$L$248</definedName>
    <definedName name="SD_689x1_697x1_1719_B_0" localSheetId="4" hidden="1">'P&amp;L'!$L$249</definedName>
    <definedName name="SD_689x1_697x1_1721_B_0" localSheetId="4" hidden="1">'P&amp;L'!$L$251</definedName>
    <definedName name="SD_689x1_697x1_1722_B_0" localSheetId="4" hidden="1">'P&amp;L'!$L$252</definedName>
    <definedName name="SD_689x1_697x1_1723_B_0" localSheetId="4" hidden="1">'P&amp;L'!$L$253</definedName>
    <definedName name="SD_689x1_697x1_1725_B_0" localSheetId="4" hidden="1">'P&amp;L'!$L$255</definedName>
    <definedName name="SD_689x1_697x1_1727_B_0" localSheetId="4" hidden="1">'P&amp;L'!$L$257</definedName>
    <definedName name="SD_689x1_697x1_1729_B_0" localSheetId="4" hidden="1">'P&amp;L'!$L$259</definedName>
    <definedName name="SD_689x1_697x1_1730_B_0" localSheetId="4" hidden="1">'P&amp;L'!$L$260</definedName>
    <definedName name="SD_689x1_697x1_1732_B_0" localSheetId="4" hidden="1">'P&amp;L'!$L$262</definedName>
    <definedName name="SD_689x1_697x1_724x1_101_B_0" localSheetId="11" hidden="1">'Receipts &amp; Disb and Other'!$L$79</definedName>
    <definedName name="SD_689x1_697x1_724x1_102_S_0" localSheetId="9" hidden="1">'For RIH use Annual Ratios'!$B$42</definedName>
    <definedName name="SD_689x1_697x1_724x1_104_S_0" localSheetId="7" hidden="1">'HF150'!$E$17</definedName>
    <definedName name="SD_689x1_697x1_724x1_105_S_0" localSheetId="7" hidden="1">'HF150'!$E$18</definedName>
    <definedName name="SD_689x1_697x1_724x1_106_S_0" localSheetId="7" hidden="1">'HF150'!$E$19</definedName>
    <definedName name="SD_689x1_697x1_724x1_107_S_0" localSheetId="7" hidden="1">'HF150'!$E$20</definedName>
    <definedName name="SD_689x1_697x1_724x1_108_S_0" localSheetId="7" hidden="1">'HF150'!$E$21</definedName>
    <definedName name="SD_689x1_697x1_724x1_109_S_0" localSheetId="7" hidden="1">'HF150'!$E$22</definedName>
    <definedName name="SD_689x1_697x1_724x1_110_S_0" localSheetId="7" hidden="1">'HF150'!$E$23</definedName>
    <definedName name="SD_689x1_697x1_724x1_112_S_0" localSheetId="7" hidden="1">'HF150'!$E$27</definedName>
    <definedName name="SD_689x1_697x1_724x1_113_S_0" localSheetId="7" hidden="1">'HF150'!$E$28</definedName>
    <definedName name="SD_689x1_697x1_724x1_114_S_0" localSheetId="7" hidden="1">'HF150'!$E$29</definedName>
    <definedName name="SD_689x1_697x1_724x1_115_S_0" localSheetId="7" hidden="1">'HF150'!$E$30</definedName>
    <definedName name="SD_689x1_697x1_724x1_116_S_0" localSheetId="7" hidden="1">'HF150'!$E$31</definedName>
    <definedName name="SD_689x1_697x1_724x1_117_S_0" localSheetId="7" hidden="1">'HF150'!$E$35</definedName>
    <definedName name="SD_689x1_697x1_724x1_118_S_0" localSheetId="7" hidden="1">'HF150'!$H$31</definedName>
    <definedName name="SD_689x1_697x1_724x1_119_B_0" localSheetId="7" hidden="1">'HF150'!$H$30</definedName>
    <definedName name="SD_689x1_697x1_724x1_120_S_0" localSheetId="7" hidden="1">'HF150'!$H$22</definedName>
    <definedName name="SD_689x1_697x1_724x1_121_S_0" localSheetId="9" hidden="1">'For RIH use Annual Ratios'!$B$22</definedName>
    <definedName name="SD_689x1_697x1_724x1_122_S_0" localSheetId="9" hidden="1">'For RIH use Annual Ratios'!$G$4</definedName>
    <definedName name="SD_689x1_697x1_724x1_123_S_0" localSheetId="9" hidden="1">'For RIH use Annual Ratios'!$B$36</definedName>
    <definedName name="SD_689x1_697x1_724x1_124_B_0" localSheetId="9" hidden="1">'For RIH use Annual Ratios'!$B$37</definedName>
    <definedName name="SD_689x1_697x1_724x1_125_S_0" localSheetId="9" hidden="1">'For RIH use Annual Ratios'!$E$45</definedName>
    <definedName name="SD_689x1_697x1_724x1_126_S_0" localSheetId="9" hidden="1">'For RIH use Annual Ratios'!$E$41</definedName>
    <definedName name="SD_689x1_697x1_724x1_127_S_0" localSheetId="9" hidden="1">'For RIH use Annual Ratios'!$B$29</definedName>
    <definedName name="SD_689x1_697x1_724x1_128_B_0" localSheetId="9" hidden="1">'For RIH use Annual Ratios'!$D$38</definedName>
    <definedName name="SD_689x1_697x1_724x1_129_B_0" localSheetId="9" hidden="1">'For RIH use Annual Ratios'!$B$9</definedName>
    <definedName name="SD_689x1_697x1_724x1_130_B_0" localSheetId="9" hidden="1">'For RIH use Annual Ratios'!$B$10</definedName>
    <definedName name="SD_689x1_697x1_724x1_131_B_0" localSheetId="9" hidden="1">'For RIH use Annual Ratios'!$B$11</definedName>
    <definedName name="SD_689x1_697x1_724x1_132_B_0" localSheetId="9" hidden="1">'For RIH use Annual Ratios'!$B$12</definedName>
    <definedName name="SD_689x1_697x1_724x1_133_B_0" localSheetId="9" hidden="1">'For RIH use Annual Ratios'!$B$13</definedName>
    <definedName name="SD_689x1_697x1_724x1_134_B_0" localSheetId="9" hidden="1">'For RIH use Annual Ratios'!$B$14</definedName>
    <definedName name="SD_689x1_697x1_724x1_135_B_0" localSheetId="9" hidden="1">'For RIH use Annual Ratios'!$B$15</definedName>
    <definedName name="SD_689x1_697x1_724x1_136_B_0" localSheetId="9" hidden="1">'For RIH use Annual Ratios'!$B$6</definedName>
    <definedName name="SD_689x1_697x1_724x1_137_B_0" localSheetId="9" hidden="1">'For RIH use Annual Ratios'!$E$43</definedName>
    <definedName name="SD_689x1_697x1_724x1_138_S_0" localSheetId="7" hidden="1">'HF150'!$E$33</definedName>
    <definedName name="SD_689x1_697x1_724x1_139_S_0" localSheetId="7" hidden="1">'HF150'!$E$34</definedName>
    <definedName name="SD_689x1_697x1_724x1_140_S_0" localSheetId="7" hidden="1">'HF150'!$E$24</definedName>
    <definedName name="SD_689x1_697x1_724x1_141_S_0" localSheetId="7" hidden="1">'HF150'!$E$25</definedName>
    <definedName name="SD_689x1_697x1_724x1_142_S_0" localSheetId="7" hidden="1">'HF150'!$E$26</definedName>
    <definedName name="SD_689x1_697x1_724x1_143_B_0" localSheetId="7" hidden="1">'HF150'!$H$23</definedName>
    <definedName name="SD_689x1_697x1_724x1_144_B_0" localSheetId="7" hidden="1">'HF150'!$H$15</definedName>
    <definedName name="SD_689x1_697x1_724x1_145_S_0" localSheetId="7" hidden="1">'HF150'!$H$16</definedName>
    <definedName name="SD_689x1_697x1_724x1_147_B_0" localSheetId="9" hidden="1">'For RIH use Annual Ratios'!$B$8</definedName>
    <definedName name="SD_689x1_697x1_724x1_150_S_0" localSheetId="7" hidden="1">'HF150'!$E$12</definedName>
    <definedName name="SD_689x1_697x1_724x1_151_S_0" localSheetId="7" hidden="1">'HF150'!$E$13</definedName>
    <definedName name="SD_689x1_697x1_724x1_152_S_0" localSheetId="7" hidden="1">'HF150'!$E$14</definedName>
    <definedName name="SD_689x1_697x1_724x1_153_S_0" localSheetId="7" hidden="1">'HF150'!$E$11</definedName>
    <definedName name="SD_689x1_697x1_815x1_100_B_0" localSheetId="5" hidden="1">'Cash Flow Statement'!$L$7</definedName>
    <definedName name="SD_689x1_697x1_815x1_102_B_0" localSheetId="5" hidden="1">'Cash Flow Statement'!$L$9</definedName>
    <definedName name="SD_689x1_697x1_815x1_103_B_0" localSheetId="5" hidden="1">'Cash Flow Statement'!$L$10</definedName>
    <definedName name="SD_689x1_697x1_815x1_104_B_0" localSheetId="5" hidden="1">'Cash Flow Statement'!$L$11</definedName>
    <definedName name="SD_689x1_697x1_815x1_105_B_0" localSheetId="5" hidden="1">'Cash Flow Statement'!$L$12</definedName>
    <definedName name="SD_689x1_697x1_815x1_106_B_0" localSheetId="5" hidden="1">'Cash Flow Statement'!$L$13</definedName>
    <definedName name="SD_689x1_697x1_815x1_108_B_0" localSheetId="5" hidden="1">'Cash Flow Statement'!$L$15</definedName>
    <definedName name="SD_689x1_697x1_815x1_109_B_0" localSheetId="5" hidden="1">'Cash Flow Statement'!$L$16</definedName>
    <definedName name="SD_689x1_697x1_815x1_110_B_0" localSheetId="5" hidden="1">'Cash Flow Statement'!$L$17</definedName>
    <definedName name="SD_689x1_697x1_815x1_111_B_0" localSheetId="5" hidden="1">'Cash Flow Statement'!$L$18</definedName>
    <definedName name="SD_689x1_697x1_815x1_112_B_0" localSheetId="5" hidden="1">'Cash Flow Statement'!$L$19</definedName>
    <definedName name="SD_689x1_697x1_815x1_113_B_0" localSheetId="5" hidden="1">'Cash Flow Statement'!$L$20</definedName>
    <definedName name="SD_689x1_697x1_815x1_114_B_0" localSheetId="5" hidden="1">'Cash Flow Statement'!$L$21</definedName>
    <definedName name="SD_689x1_697x1_815x1_115_B_0" localSheetId="5" hidden="1">'Cash Flow Statement'!$L$22</definedName>
    <definedName name="SD_689x1_697x1_815x1_116_B_0" localSheetId="5" hidden="1">'Cash Flow Statement'!$L$23</definedName>
    <definedName name="SD_689x1_697x1_815x1_117_B_0" localSheetId="5" hidden="1">'Cash Flow Statement'!$L$24</definedName>
    <definedName name="SD_689x1_697x1_815x1_119_B_0" localSheetId="5" hidden="1">'Cash Flow Statement'!$L$26</definedName>
    <definedName name="SD_689x1_697x1_815x1_120_B_0" localSheetId="5" hidden="1">'Cash Flow Statement'!$L$27</definedName>
    <definedName name="SD_689x1_697x1_815x1_121_B_0" localSheetId="5" hidden="1">'Cash Flow Statement'!$L$28</definedName>
    <definedName name="SD_689x1_697x1_815x1_122_B_0" localSheetId="5" hidden="1">'Cash Flow Statement'!$L$29</definedName>
    <definedName name="SD_689x1_697x1_815x1_123_B_0" localSheetId="5" hidden="1">'Cash Flow Statement'!$L$30</definedName>
    <definedName name="SD_689x1_697x1_815x1_124_B_0" localSheetId="5" hidden="1">'Cash Flow Statement'!$L$31</definedName>
    <definedName name="SD_689x1_697x1_815x1_125_B_0" localSheetId="5" hidden="1">'Cash Flow Statement'!$L$32</definedName>
    <definedName name="SD_689x1_697x1_815x1_126_B_0" localSheetId="5" hidden="1">'Cash Flow Statement'!$L$33</definedName>
    <definedName name="SD_689x1_697x1_815x1_127_B_0" localSheetId="5" hidden="1">'Cash Flow Statement'!$L$34</definedName>
    <definedName name="SD_689x1_697x1_815x1_128_B_0" localSheetId="5" hidden="1">'Cash Flow Statement'!$L$35</definedName>
    <definedName name="SD_689x1_697x1_815x1_130_B_0" localSheetId="5" hidden="1">'Cash Flow Statement'!$L$37</definedName>
    <definedName name="SD_689x1_697x1_815x1_131_B_0" localSheetId="5" hidden="1">'Cash Flow Statement'!$L$38</definedName>
    <definedName name="SD_689x1_697x1_815x1_132_B_0" localSheetId="5" hidden="1">'Cash Flow Statement'!$L$39</definedName>
    <definedName name="SD_689x1_697x1_815x1_133_B_0" localSheetId="5" hidden="1">'Cash Flow Statement'!$L$40</definedName>
    <definedName name="SD_689x1_697x1_815x1_134_B_0" localSheetId="5" hidden="1">'Cash Flow Statement'!$L$41</definedName>
    <definedName name="SD_689x1_697x1_815x1_135_B_0" localSheetId="5" hidden="1">'Cash Flow Statement'!$L$42</definedName>
    <definedName name="SD_689x1_697x1_815x1_136_B_0" localSheetId="5" hidden="1">'Cash Flow Statement'!$L$43</definedName>
    <definedName name="SD_689x1_697x1_815x1_137_B_0" localSheetId="5" hidden="1">'Cash Flow Statement'!$L$44</definedName>
    <definedName name="SD_689x1_697x1_815x1_138_B_0" localSheetId="5" hidden="1">'Cash Flow Statement'!$L$45</definedName>
    <definedName name="SD_689x1_697x1_815x1_139_B_0" localSheetId="5" hidden="1">'Cash Flow Statement'!$L$46</definedName>
    <definedName name="SD_689x1_697x1_815x1_142_B_0" localSheetId="5" hidden="1">'Cash Flow Statement'!$L$49</definedName>
    <definedName name="SD_689x1_697x1_815x1_143_B_0" localSheetId="5" hidden="1">'Cash Flow Statement'!$L$50</definedName>
    <definedName name="SD_689x1_697x1_815x1_144_B_0" localSheetId="5" hidden="1">'Cash Flow Statement'!$L$51</definedName>
    <definedName name="SD_689x1_697x1_815x1_145_B_0" localSheetId="5" hidden="1">'Cash Flow Statement'!$L$52</definedName>
    <definedName name="SD_689x1_697x1_815x1_146_B_0" localSheetId="5" hidden="1">'Cash Flow Statement'!$L$53</definedName>
    <definedName name="SD_689x1_697x1_815x1_147_B_0" localSheetId="5" hidden="1">'Cash Flow Statement'!$L$54</definedName>
    <definedName name="SD_689x1_697x1_815x1_148_B_0" localSheetId="5" hidden="1">'Cash Flow Statement'!$L$55</definedName>
    <definedName name="SD_689x1_697x1_815x1_149_B_0" localSheetId="5" hidden="1">'Cash Flow Statement'!$L$56</definedName>
    <definedName name="SD_689x1_697x1_815x1_150_B_0" localSheetId="5" hidden="1">'Cash Flow Statement'!$L$57</definedName>
    <definedName name="SD_689x1_697x1_815x1_151_B_0" localSheetId="5" hidden="1">'Cash Flow Statement'!$L$58</definedName>
    <definedName name="SD_689x1_697x1_815x1_154_B_0" localSheetId="5" hidden="1">'Cash Flow Statement'!$L$61</definedName>
    <definedName name="SD_689x1_697x1_815x1_155_B_0" localSheetId="5" hidden="1">'Cash Flow Statement'!$L$62</definedName>
    <definedName name="SD_689x1_697x1_815x1_156_B_0" localSheetId="5" hidden="1">'Cash Flow Statement'!$L$63</definedName>
    <definedName name="SD_689x1_697x1_815x1_157_B_0" localSheetId="5" hidden="1">'Cash Flow Statement'!$L$64</definedName>
    <definedName name="SD_689x1_697x1_815x1_158_B_0" localSheetId="5" hidden="1">'Cash Flow Statement'!$L$65</definedName>
    <definedName name="SD_689x1_697x1_815x1_159_B_0" localSheetId="5" hidden="1">'Cash Flow Statement'!$L$66</definedName>
    <definedName name="SD_689x1_697x1_815x1_160_B_0" localSheetId="5" hidden="1">'Cash Flow Statement'!$L$67</definedName>
    <definedName name="SD_689x1_697x1_815x1_161_B_0" localSheetId="5" hidden="1">'Cash Flow Statement'!$L$68</definedName>
    <definedName name="SD_689x1_697x1_815x1_162_B_0" localSheetId="5" hidden="1">'Cash Flow Statement'!$L$69</definedName>
    <definedName name="SD_689x1_697x1_815x1_163_B_0" localSheetId="5" hidden="1">'Cash Flow Statement'!$L$70</definedName>
    <definedName name="SD_689x1_697x1_815x1_165_B_0" localSheetId="5" hidden="1">'Cash Flow Statement'!$L$72</definedName>
    <definedName name="SD_689x1_697x1_815x1_166_B_0" localSheetId="5" hidden="1">'Cash Flow Statement'!$L$73</definedName>
    <definedName name="SD_689x1_697x1_815x1_167_B_0" localSheetId="5" hidden="1">'Cash Flow Statement'!$L$74</definedName>
    <definedName name="SD_689x1_697x1_815x1_168_B_0" localSheetId="5" hidden="1">'Cash Flow Statement'!$L$75</definedName>
    <definedName name="SD_689x1_697x1_815x1_169_B_0" localSheetId="5" hidden="1">'Cash Flow Statement'!$L$76</definedName>
    <definedName name="SD_689x1_697x1_815x1_170_B_0" localSheetId="5" hidden="1">'Cash Flow Statement'!$L$77</definedName>
    <definedName name="SD_689x1_697x1_815x1_171_B_0" localSheetId="5" hidden="1">'Cash Flow Statement'!$L$78</definedName>
    <definedName name="SD_689x1_697x1_815x1_172_B_0" localSheetId="5" hidden="1">'Cash Flow Statement'!$L$79</definedName>
    <definedName name="SD_689x1_697x1_815x1_173_B_0" localSheetId="5" hidden="1">'Cash Flow Statement'!$L$80</definedName>
    <definedName name="SD_689x1_697x1_815x1_174_B_0" localSheetId="5" hidden="1">'Cash Flow Statement'!$L$81</definedName>
    <definedName name="SD_689x1_697x1_815x1_175_B_0" localSheetId="11" hidden="1">'Receipts &amp; Disb and Other'!$L$75</definedName>
    <definedName name="SD_689x1_697x1_815x1_176_B_0" localSheetId="11" hidden="1">'Receipts &amp; Disb and Other'!$L$76</definedName>
    <definedName name="SD_689x1_697x1_848_G_0" localSheetId="8" hidden="1">'Main-For RIH use'!$C$12</definedName>
    <definedName name="SD_689x1_697x1_864_B_0" localSheetId="2" hidden="1">'Balance Sheet'!$L$7</definedName>
    <definedName name="SD_689x1_697x1_865_B_0" localSheetId="2" hidden="1">'Balance Sheet'!$L$8</definedName>
    <definedName name="SD_689x1_697x1_866_B_0" localSheetId="2" hidden="1">'Balance Sheet'!$L$9</definedName>
    <definedName name="SD_689x1_697x1_867_B_0" localSheetId="2" hidden="1">'Balance Sheet'!$L$10</definedName>
    <definedName name="SD_689x1_697x1_868_B_0" localSheetId="2" hidden="1">'Balance Sheet'!$L$11</definedName>
    <definedName name="SD_689x1_697x1_870_B_0" localSheetId="2" hidden="1">'Balance Sheet'!$L$13</definedName>
    <definedName name="SD_689x1_697x1_872_B_0" localSheetId="2" hidden="1">'Balance Sheet'!$L$15</definedName>
    <definedName name="SD_689x1_697x1_873_B_0" localSheetId="2" hidden="1">'Balance Sheet'!$L$16</definedName>
    <definedName name="SD_689x1_697x1_874_B_0" localSheetId="2" hidden="1">'Balance Sheet'!$L$17</definedName>
    <definedName name="SD_689x1_697x1_875_B_0" localSheetId="2" hidden="1">'Balance Sheet'!$L$18</definedName>
    <definedName name="SD_689x1_697x1_877_B_0" localSheetId="2" hidden="1">'Balance Sheet'!$L$20</definedName>
    <definedName name="SD_689x1_697x1_878_B_0" localSheetId="2" hidden="1">'Balance Sheet'!$L$21</definedName>
    <definedName name="SD_689x1_697x1_879_B_0" localSheetId="2" hidden="1">'Balance Sheet'!$L$22</definedName>
    <definedName name="SD_689x1_697x1_880_B_0" localSheetId="2" hidden="1">'Balance Sheet'!$L$23</definedName>
    <definedName name="SD_689x1_697x1_881_B_0" localSheetId="2" hidden="1">'Balance Sheet'!$L$24</definedName>
    <definedName name="SD_689x1_697x1_882_B_0" localSheetId="2" hidden="1">'Balance Sheet'!$L$25</definedName>
    <definedName name="SD_689x1_697x1_883_B_0" localSheetId="2" hidden="1">'Balance Sheet'!$L$26</definedName>
    <definedName name="SD_689x1_697x1_884_B_0" localSheetId="2" hidden="1">'Balance Sheet'!$L$27</definedName>
    <definedName name="SD_689x1_697x1_885_B_0" localSheetId="2" hidden="1">'Balance Sheet'!$L$28</definedName>
    <definedName name="SD_689x1_697x1_886_B_0" localSheetId="2" hidden="1">'Balance Sheet'!$L$29</definedName>
    <definedName name="SD_689x1_697x1_887_B_0" localSheetId="2" hidden="1">'Balance Sheet'!$L$30</definedName>
    <definedName name="SD_689x1_697x1_888_B_0" localSheetId="2" hidden="1">'Balance Sheet'!$L$31</definedName>
    <definedName name="SD_689x1_697x1_889_B_0" localSheetId="2" hidden="1">'Balance Sheet'!$L$32</definedName>
    <definedName name="SD_689x1_697x1_890_B_0" localSheetId="2" hidden="1">'Balance Sheet'!$L$33</definedName>
    <definedName name="SD_689x1_697x1_891_B_0" localSheetId="2" hidden="1">'Balance Sheet'!$L$34</definedName>
    <definedName name="SD_689x1_697x1_892_B_0" localSheetId="2" hidden="1">'Balance Sheet'!$L$35</definedName>
    <definedName name="SD_689x1_697x1_894_B_0" localSheetId="2" hidden="1">'Balance Sheet'!$L$37</definedName>
    <definedName name="SD_689x1_697x1_895_B_0" localSheetId="2" hidden="1">'Balance Sheet'!$L$38</definedName>
    <definedName name="SD_689x1_697x1_896_B_0" localSheetId="2" hidden="1">'Balance Sheet'!$L$39</definedName>
    <definedName name="SD_689x1_697x1_897_B_0" localSheetId="2" hidden="1">'Balance Sheet'!$L$40</definedName>
    <definedName name="SD_689x1_697x1_898_B_0" localSheetId="2" hidden="1">'Balance Sheet'!$L$41</definedName>
    <definedName name="SD_689x1_697x1_899_B_0" localSheetId="2" hidden="1">'Balance Sheet'!$L$42</definedName>
    <definedName name="SD_689x1_697x1_900_B_0" localSheetId="2" hidden="1">'Balance Sheet'!$L$43</definedName>
    <definedName name="SD_689x1_697x1_901_B_0" localSheetId="2" hidden="1">'Balance Sheet'!$L$44</definedName>
    <definedName name="SD_689x1_697x1_903_B_0" localSheetId="2" hidden="1">'Balance Sheet'!$L$46</definedName>
    <definedName name="SD_689x1_697x1_904_B_0" localSheetId="2" hidden="1">'Balance Sheet'!$L$47</definedName>
    <definedName name="SD_689x1_697x1_906_B_0" localSheetId="2" hidden="1">'Balance Sheet'!$L$49</definedName>
    <definedName name="SD_689x1_697x1_907_B_0" localSheetId="2" hidden="1">'Balance Sheet'!$L$50</definedName>
    <definedName name="SD_689x1_697x1_909_B_0" localSheetId="2" hidden="1">'Balance Sheet'!$L$52</definedName>
    <definedName name="SD_689x1_697x1_910_B_0" localSheetId="2" hidden="1">'Balance Sheet'!$L$53</definedName>
    <definedName name="SD_689x1_697x1_911_B_0" localSheetId="2" hidden="1">'Balance Sheet'!$L$54</definedName>
    <definedName name="SD_689x1_697x1_913_B_0" localSheetId="2" hidden="1">'Balance Sheet'!$L$56</definedName>
    <definedName name="SD_689x1_697x1_914_B_0" localSheetId="2" hidden="1">'Balance Sheet'!$L$57</definedName>
    <definedName name="SD_689x1_697x1_915_B_0" localSheetId="2" hidden="1">'Balance Sheet'!$L$58</definedName>
    <definedName name="SD_689x1_697x1_917_B_0" localSheetId="2" hidden="1">'Balance Sheet'!$L$60</definedName>
    <definedName name="SD_689x1_697x1_919_B_0" localSheetId="2" hidden="1">'Balance Sheet'!$L$62</definedName>
    <definedName name="SD_689x1_697x1_920_B_0" localSheetId="2" hidden="1">'Balance Sheet'!$L$63</definedName>
    <definedName name="SD_689x1_697x1_921_B_0" localSheetId="2" hidden="1">'Balance Sheet'!$L$64</definedName>
    <definedName name="SD_689x1_697x1_922_B_0" localSheetId="2" hidden="1">'Balance Sheet'!$L$65</definedName>
    <definedName name="SD_689x1_697x1_923_B_0" localSheetId="2" hidden="1">'Balance Sheet'!$L$66</definedName>
    <definedName name="SD_689x1_697x1_924_B_0" localSheetId="2" hidden="1">'Balance Sheet'!$L$67</definedName>
    <definedName name="SD_689x1_697x1_925_B_0" localSheetId="2" hidden="1">'Balance Sheet'!$L$68</definedName>
    <definedName name="SD_689x1_697x1_926_B_0" localSheetId="2" hidden="1">'Balance Sheet'!$L$69</definedName>
    <definedName name="SD_689x1_697x1_927_B_0" localSheetId="2" hidden="1">'Balance Sheet'!$L$70</definedName>
    <definedName name="SD_689x1_697x1_928_B_0" localSheetId="2" hidden="1">'Balance Sheet'!$L$71</definedName>
    <definedName name="SD_689x1_697x1_929_B_0" localSheetId="2" hidden="1">'Balance Sheet'!$L$72</definedName>
    <definedName name="SD_689x1_697x1_930_B_0" localSheetId="2" hidden="1">'Balance Sheet'!$L$73</definedName>
    <definedName name="SD_689x1_697x1_931_B_0" localSheetId="2" hidden="1">'Balance Sheet'!$L$74</definedName>
    <definedName name="SD_689x1_697x1_932_B_0" localSheetId="2" hidden="1">'Balance Sheet'!$L$75</definedName>
    <definedName name="SD_689x1_697x1_933_B_0" localSheetId="2" hidden="1">'Balance Sheet'!$L$76</definedName>
    <definedName name="SD_689x1_697x1_934_B_0" localSheetId="2" hidden="1">'Balance Sheet'!$L$77</definedName>
    <definedName name="SD_689x1_697x1_935_B_0" localSheetId="2" hidden="1">'Balance Sheet'!$L$78</definedName>
    <definedName name="SD_689x1_697x1_936_B_0" localSheetId="2" hidden="1">'Balance Sheet'!$L$79</definedName>
    <definedName name="SD_689x1_697x1_937_B_0" localSheetId="2" hidden="1">'Balance Sheet'!$L$80</definedName>
    <definedName name="SD_689x1_697x1_938_B_0" localSheetId="2" hidden="1">'Balance Sheet'!$L$81</definedName>
    <definedName name="SD_689x1_697x1_939_B_0" localSheetId="2" hidden="1">'Balance Sheet'!$L$82</definedName>
    <definedName name="SD_689x1_697x1_940_B_0" localSheetId="2" hidden="1">'Balance Sheet'!$L$83</definedName>
    <definedName name="SD_689x1_697x1_941_B_0" localSheetId="2" hidden="1">'Balance Sheet'!$L$84</definedName>
    <definedName name="SD_689x1_697x1_942_B_0" localSheetId="2" hidden="1">'Balance Sheet'!$L$85</definedName>
    <definedName name="SD_689x1_697x1_943_B_0" localSheetId="2" hidden="1">'Balance Sheet'!$L$86</definedName>
    <definedName name="SD_689x1_697x1_944_B_0" localSheetId="2" hidden="1">'Balance Sheet'!$L$87</definedName>
    <definedName name="SD_689x1_697x1_945_B_0" localSheetId="2" hidden="1">'Balance Sheet'!$L$88</definedName>
    <definedName name="SD_689x1_697x1_946_B_0" localSheetId="2" hidden="1">'Balance Sheet'!$L$89</definedName>
    <definedName name="SD_689x1_697x1_947_B_0" localSheetId="2" hidden="1">'Balance Sheet'!$L$90</definedName>
    <definedName name="SD_689x1_697x1_948_B_0" localSheetId="2" hidden="1">'Balance Sheet'!$L$91</definedName>
    <definedName name="SD_689x1_697x1_949_B_0" localSheetId="2" hidden="1">'Balance Sheet'!$L$92</definedName>
    <definedName name="SD_689x1_697x1_950_B_0" localSheetId="2" hidden="1">'Balance Sheet'!$L$93</definedName>
    <definedName name="SD_689x1_697x1_951_B_0" localSheetId="2" hidden="1">'Balance Sheet'!$L$94</definedName>
    <definedName name="SD_689x1_697x1_952_B_0" localSheetId="2" hidden="1">'Balance Sheet'!$L$95</definedName>
    <definedName name="SD_689x1_697x1_953_B_0" localSheetId="2" hidden="1">'Balance Sheet'!$L$96</definedName>
    <definedName name="SD_689x1_697x1_954_B_0" localSheetId="2" hidden="1">'Balance Sheet'!$L$97</definedName>
    <definedName name="SD_689x1_697x1_955_B_0" localSheetId="2" hidden="1">'Balance Sheet'!$L$98</definedName>
    <definedName name="SD_689x1_697x1_957_B_0" localSheetId="2" hidden="1">'Balance Sheet'!$L$100</definedName>
    <definedName name="SD_689x1_697x1_958_B_0" localSheetId="2" hidden="1">'Balance Sheet'!$L$101</definedName>
    <definedName name="SD_689x1_697x1_959_B_0" localSheetId="2" hidden="1">'Balance Sheet'!$L$102</definedName>
    <definedName name="SD_689x1_697x1_960_B_0" localSheetId="2" hidden="1">'Balance Sheet'!$L$103</definedName>
    <definedName name="SD_689x1_697x1_961_B_0" localSheetId="2" hidden="1">'Balance Sheet'!$L$104</definedName>
    <definedName name="SD_689x1_697x1_962_B_0" localSheetId="2" hidden="1">'Balance Sheet'!$L$105</definedName>
    <definedName name="SD_689x1_697x1_963_B_0" localSheetId="2" hidden="1">'Balance Sheet'!$L$106</definedName>
    <definedName name="SD_689x1_697x1_964_B_0" localSheetId="2" hidden="1">'Balance Sheet'!$L$107</definedName>
    <definedName name="SD_689x1_697x1_965_B_0" localSheetId="2" hidden="1">'Balance Sheet'!$L$108</definedName>
    <definedName name="SD_689x1_697x1_966_B_0" localSheetId="2" hidden="1">'Balance Sheet'!$L$109</definedName>
    <definedName name="SD_689x1_697x1_967_B_0" localSheetId="2" hidden="1">'Balance Sheet'!$L$110</definedName>
    <definedName name="SD_689x1_697x1_968_B_0" localSheetId="2" hidden="1">'Balance Sheet'!$L$111</definedName>
    <definedName name="SD_689x1_697x1_969_B_0" localSheetId="2" hidden="1">'Balance Sheet'!$L$112</definedName>
    <definedName name="SD_689x1_697x1_970_B_0" localSheetId="2" hidden="1">'Balance Sheet'!$L$113</definedName>
    <definedName name="SD_689x1_697x1_973_B_0" localSheetId="2" hidden="1">'Balance Sheet'!$L$116</definedName>
    <definedName name="SD_689x1_697x1_975_B_0" localSheetId="2" hidden="1">'Balance Sheet'!$L$118</definedName>
    <definedName name="SD_689x1_697x1_976_B_0" localSheetId="2" hidden="1">'Balance Sheet'!$L$119</definedName>
    <definedName name="SD_689x1_697x1_977_B_0" localSheetId="2" hidden="1">'Balance Sheet'!$L$120</definedName>
    <definedName name="SD_689x1_697x1_978_B_0" localSheetId="2" hidden="1">'Balance Sheet'!$L$121</definedName>
    <definedName name="SD_689x1_697x1_979_B_0" localSheetId="2" hidden="1">'Balance Sheet'!$L$122</definedName>
    <definedName name="SD_689x1_697x1_981_B_0" localSheetId="2" hidden="1">'Balance Sheet'!$L$124</definedName>
    <definedName name="SD_689x1_697x1_982_B_0" localSheetId="2" hidden="1">'Balance Sheet'!$L$125</definedName>
    <definedName name="SD_689x1_697x1_984_B_0" localSheetId="2" hidden="1">'Balance Sheet'!$L$127</definedName>
    <definedName name="SD_689x1_697x1_985_B_0" localSheetId="2" hidden="1">'Balance Sheet'!$L$128</definedName>
    <definedName name="SD_689x1_697x1_986_B_0" localSheetId="2" hidden="1">'Balance Sheet'!$L$129</definedName>
    <definedName name="SD_689x1_697x1_987_B_0" localSheetId="2" hidden="1">'Balance Sheet'!$L$130</definedName>
    <definedName name="SD_689x1_697x1_988_B_0" localSheetId="2" hidden="1">'Balance Sheet'!$L$131</definedName>
    <definedName name="SD_689x1_697x1_989_B_0" localSheetId="2" hidden="1">'Balance Sheet'!$L$132</definedName>
    <definedName name="SD_689x1_697x1_991_B_0" localSheetId="2" hidden="1">'Balance Sheet'!$L$134</definedName>
    <definedName name="SD_689x1_697x1_994_B_0" localSheetId="2" hidden="1">'Balance Sheet'!$L$137</definedName>
    <definedName name="SD_689x1_697x1_995_B_0" localSheetId="2" hidden="1">'Balance Sheet'!$L$138</definedName>
    <definedName name="SD_689x1_697x1_996_B_0" localSheetId="2" hidden="1">'Balance Sheet'!$L$139</definedName>
    <definedName name="SD_689x1_697x1_997_B_0" localSheetId="2" hidden="1">'Balance Sheet'!$L$140</definedName>
    <definedName name="SD_689x1_697x1_998_B_0" localSheetId="2" hidden="1">'Balance Sheet'!$L$141</definedName>
    <definedName name="SD_689x1_697x1_999_B_0" localSheetId="2" hidden="1">'Balance Sheet'!$L$142</definedName>
    <definedName name="SD_689x1_8_G_0" localSheetId="8" hidden="1">'Main-For RIH use'!$C$11</definedName>
    <definedName name="SD_D_PL_StandardizedFinancialAuditOpinion" hidden="1">SD_Dropdowns!$G$2:$H$8</definedName>
    <definedName name="SD_D_PL_StandardizedFinancialAuditOpinion_Name" hidden="1">SD_Dropdowns!$G$2:$G$8</definedName>
    <definedName name="SD_D_PL_StandardizedFinancialAuditOpinion_Value" hidden="1">SD_Dropdowns!$H$2:$H$8</definedName>
    <definedName name="SD_D_PL_StandardizedFinancialHUDCompliance" hidden="1">SD_Dropdowns!$I$2:$J$6</definedName>
    <definedName name="SD_D_PL_StandardizedFinancialHUDCompliance_Name" hidden="1">SD_Dropdowns!$I$2:$I$6</definedName>
    <definedName name="SD_D_PL_StandardizedFinancialHUDCompliance_Value" hidden="1">SD_Dropdowns!$J$2:$J$6</definedName>
    <definedName name="SD_D_PL_StandardizedFinancialReportingSource" hidden="1">SD_Dropdowns!$E$2:$F$5</definedName>
    <definedName name="SD_D_PL_StandardizedFinancialReportingSource_Name" hidden="1">SD_Dropdowns!$E$2:$E$5</definedName>
    <definedName name="SD_D_PL_StandardizedFinancialReportingSource_Value" hidden="1">SD_Dropdowns!$F$2:$F$5</definedName>
    <definedName name="SD_D_PL_YesNo" hidden="1">SD_Dropdowns!$C$2:$D$4</definedName>
    <definedName name="SD_D_PL_YesNo_Name" hidden="1">SD_Dropdowns!$C$2:$C$4</definedName>
    <definedName name="SD_D_PL_YesNo_Value" hidden="1">SD_Dropdowns!$D$2:$D$4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83" i="5" l="1"/>
  <c r="F1" i="14"/>
  <c r="E1" i="14"/>
  <c r="B5" i="14"/>
  <c r="L64" i="6"/>
  <c r="D7" i="16"/>
  <c r="E12" i="17"/>
  <c r="L12" i="17"/>
  <c r="M34" i="17"/>
  <c r="L24" i="17"/>
  <c r="L40" i="17" s="1"/>
  <c r="E31" i="17"/>
  <c r="F31" i="17" s="1"/>
  <c r="E24" i="17"/>
  <c r="F24" i="17" s="1"/>
  <c r="B4" i="17"/>
  <c r="B3" i="17"/>
  <c r="B2" i="17"/>
  <c r="A6" i="16"/>
  <c r="G7" i="16"/>
  <c r="E7" i="16"/>
  <c r="E2" i="14"/>
  <c r="E15" i="13"/>
  <c r="H15" i="13" s="1"/>
  <c r="H16" i="13" a="1"/>
  <c r="H16" i="13" s="1"/>
  <c r="J32" i="17"/>
  <c r="K29" i="17"/>
  <c r="K27" i="17"/>
  <c r="J23" i="17"/>
  <c r="M22" i="17" s="1"/>
  <c r="J22" i="17"/>
  <c r="M21" i="17" s="1"/>
  <c r="J21" i="17"/>
  <c r="M20" i="17" s="1"/>
  <c r="J20" i="17"/>
  <c r="M19" i="17" s="1"/>
  <c r="J19" i="17"/>
  <c r="M18" i="17" s="1"/>
  <c r="J18" i="17"/>
  <c r="M17" i="17" s="1"/>
  <c r="J17" i="17"/>
  <c r="M16" i="17" s="1"/>
  <c r="J16" i="17"/>
  <c r="K8" i="17"/>
  <c r="M8" i="17" s="1"/>
  <c r="K7" i="17"/>
  <c r="M39" i="17"/>
  <c r="M38" i="17"/>
  <c r="M37" i="17"/>
  <c r="M29" i="17"/>
  <c r="M28" i="17"/>
  <c r="M27" i="17"/>
  <c r="M26" i="17"/>
  <c r="M24" i="17"/>
  <c r="M23" i="17"/>
  <c r="M11" i="17"/>
  <c r="K11" i="17"/>
  <c r="M10" i="17"/>
  <c r="F10" i="17"/>
  <c r="F11" i="17"/>
  <c r="F29" i="17"/>
  <c r="F28" i="17"/>
  <c r="F27" i="17"/>
  <c r="F26" i="17"/>
  <c r="F23" i="17"/>
  <c r="K39" i="17"/>
  <c r="E33" i="17" l="1"/>
  <c r="F33" i="17" s="1"/>
  <c r="L42" i="17"/>
  <c r="M12" i="17"/>
  <c r="K24" i="17"/>
  <c r="K12" i="17"/>
  <c r="M7" i="17"/>
  <c r="F12" i="17"/>
  <c r="D29" i="17" l="1"/>
  <c r="D27" i="17"/>
  <c r="E23" i="14" l="1"/>
  <c r="C23" i="17"/>
  <c r="F22" i="17" s="1"/>
  <c r="C22" i="17"/>
  <c r="F21" i="17" s="1"/>
  <c r="C21" i="17"/>
  <c r="F20" i="17" s="1"/>
  <c r="C19" i="17"/>
  <c r="F18" i="17" s="1"/>
  <c r="C18" i="17"/>
  <c r="F17" i="17" s="1"/>
  <c r="C17" i="17"/>
  <c r="F16" i="17" s="1"/>
  <c r="C16" i="17"/>
  <c r="C20" i="17"/>
  <c r="F19" i="17" s="1"/>
  <c r="D8" i="17"/>
  <c r="F8" i="17" s="1"/>
  <c r="D7" i="17"/>
  <c r="F7" i="17" s="1"/>
  <c r="D11" i="17"/>
  <c r="D24" i="17" l="1"/>
  <c r="D12" i="17"/>
  <c r="B69" i="14" l="1"/>
  <c r="B64" i="14"/>
  <c r="B50" i="14"/>
  <c r="E10" i="14" l="1"/>
  <c r="E11" i="14"/>
  <c r="E11" i="16" s="1"/>
  <c r="B20" i="14"/>
  <c r="L47" i="6" l="1"/>
  <c r="L85" i="6"/>
  <c r="E35" i="13" l="1"/>
  <c r="E31" i="13"/>
  <c r="E21" i="13"/>
  <c r="H23" i="13" s="1"/>
  <c r="E23" i="13" l="1"/>
  <c r="H22" i="13"/>
  <c r="H30" i="13"/>
  <c r="H31" i="13"/>
  <c r="L71" i="11"/>
  <c r="L60" i="11"/>
  <c r="L48" i="11"/>
  <c r="L47" i="11" s="1"/>
  <c r="L36" i="11"/>
  <c r="L25" i="11"/>
  <c r="L14" i="11"/>
  <c r="L8" i="11"/>
  <c r="L6" i="11"/>
  <c r="L5" i="11" s="1"/>
  <c r="L59" i="11" l="1"/>
  <c r="L4" i="11" s="1"/>
  <c r="F24" i="10"/>
  <c r="F26" i="10" s="1"/>
  <c r="F8" i="10"/>
  <c r="F25" i="10" l="1"/>
  <c r="F30" i="10"/>
  <c r="F32" i="10" s="1"/>
  <c r="F27" i="10"/>
  <c r="F28" i="10" s="1"/>
  <c r="F22" i="10"/>
  <c r="F21" i="10"/>
  <c r="F20" i="10"/>
  <c r="F18" i="10"/>
  <c r="F17" i="10"/>
  <c r="F16" i="10"/>
  <c r="F15" i="10"/>
  <c r="F14" i="10"/>
  <c r="F13" i="10"/>
  <c r="F12" i="10"/>
  <c r="F11" i="10"/>
  <c r="F10" i="10"/>
  <c r="F9" i="10"/>
  <c r="F29" i="10" l="1"/>
  <c r="F31" i="10"/>
  <c r="E30" i="10"/>
  <c r="E27" i="10"/>
  <c r="E24" i="10"/>
  <c r="E23" i="10" l="1"/>
  <c r="F23" i="10" s="1"/>
  <c r="L6" i="5" l="1"/>
  <c r="L10" i="5"/>
  <c r="L12" i="5"/>
  <c r="L14" i="5"/>
  <c r="L16" i="5"/>
  <c r="L18" i="5"/>
  <c r="L27" i="5"/>
  <c r="L29" i="5"/>
  <c r="L31" i="5"/>
  <c r="L33" i="5"/>
  <c r="L35" i="5"/>
  <c r="L37" i="5"/>
  <c r="L40" i="5"/>
  <c r="L42" i="5"/>
  <c r="L49" i="5"/>
  <c r="L55" i="5"/>
  <c r="L58" i="5"/>
  <c r="L60" i="5"/>
  <c r="L62" i="5"/>
  <c r="L64" i="5"/>
  <c r="L67" i="5"/>
  <c r="L69" i="5"/>
  <c r="L77" i="5"/>
  <c r="L79" i="5"/>
  <c r="L81" i="5"/>
  <c r="L85" i="5"/>
  <c r="L91" i="5"/>
  <c r="L93" i="5"/>
  <c r="L95" i="5"/>
  <c r="L97" i="5"/>
  <c r="L99" i="5"/>
  <c r="L103" i="5"/>
  <c r="B34" i="14" s="1"/>
  <c r="L105" i="5"/>
  <c r="L109" i="5"/>
  <c r="L111" i="5"/>
  <c r="L113" i="5"/>
  <c r="B35" i="14" s="1"/>
  <c r="L115" i="5"/>
  <c r="L117" i="5"/>
  <c r="L119" i="5"/>
  <c r="L122" i="5"/>
  <c r="L124" i="5"/>
  <c r="L133" i="5"/>
  <c r="L135" i="5"/>
  <c r="L137" i="5"/>
  <c r="L144" i="5"/>
  <c r="L151" i="5"/>
  <c r="L160" i="5"/>
  <c r="L162" i="5"/>
  <c r="L166" i="5"/>
  <c r="L170" i="5"/>
  <c r="L172" i="5"/>
  <c r="L174" i="5"/>
  <c r="L177" i="5"/>
  <c r="L179" i="5"/>
  <c r="L182" i="5"/>
  <c r="L186" i="5"/>
  <c r="L188" i="5"/>
  <c r="L196" i="5"/>
  <c r="L200" i="5"/>
  <c r="L203" i="5"/>
  <c r="L210" i="5"/>
  <c r="L217" i="5"/>
  <c r="L224" i="5"/>
  <c r="L228" i="5"/>
  <c r="L231" i="5"/>
  <c r="L233" i="5"/>
  <c r="L235" i="5"/>
  <c r="L238" i="5"/>
  <c r="L240" i="5"/>
  <c r="L244" i="5"/>
  <c r="L246" i="5"/>
  <c r="L250" i="5"/>
  <c r="L254" i="5"/>
  <c r="L256" i="5"/>
  <c r="L258" i="5"/>
  <c r="L261" i="5"/>
  <c r="L264" i="5"/>
  <c r="L263" i="5" s="1"/>
  <c r="L267" i="5"/>
  <c r="L269" i="5"/>
  <c r="L271" i="5"/>
  <c r="L273" i="5"/>
  <c r="L275" i="5"/>
  <c r="L279" i="5"/>
  <c r="L39" i="5" l="1"/>
  <c r="L202" i="5"/>
  <c r="B19" i="14" s="1"/>
  <c r="L176" i="5"/>
  <c r="L132" i="5"/>
  <c r="L84" i="5"/>
  <c r="L266" i="5"/>
  <c r="L181" i="5"/>
  <c r="L237" i="5"/>
  <c r="L121" i="5"/>
  <c r="L66" i="5"/>
  <c r="L57" i="5"/>
  <c r="L5" i="5"/>
  <c r="L26" i="5"/>
  <c r="B40" i="14" s="1"/>
  <c r="L54" i="6"/>
  <c r="L40" i="6"/>
  <c r="L8" i="6"/>
  <c r="L6" i="6"/>
  <c r="B33" i="14" l="1"/>
  <c r="B41" i="14"/>
  <c r="B27" i="14"/>
  <c r="E45" i="14"/>
  <c r="K26" i="17"/>
  <c r="D26" i="17"/>
  <c r="B21" i="14"/>
  <c r="E41" i="14"/>
  <c r="L4" i="5"/>
  <c r="B18" i="14" s="1"/>
  <c r="L5" i="6"/>
  <c r="L39" i="6"/>
  <c r="L482" i="2"/>
  <c r="L481" i="2" s="1"/>
  <c r="L480" i="2" s="1"/>
  <c r="E7" i="10" s="1"/>
  <c r="F7" i="10" s="1"/>
  <c r="L442" i="2"/>
  <c r="L437" i="2"/>
  <c r="L435" i="2"/>
  <c r="L423" i="2"/>
  <c r="L403" i="2"/>
  <c r="L401" i="2"/>
  <c r="L390" i="2"/>
  <c r="L388" i="2"/>
  <c r="L386" i="2"/>
  <c r="L383" i="2"/>
  <c r="L379" i="2"/>
  <c r="E22" i="14" s="1"/>
  <c r="E22" i="16" s="1"/>
  <c r="L374" i="2"/>
  <c r="E17" i="14" s="1"/>
  <c r="E23" i="16" s="1"/>
  <c r="L336" i="2"/>
  <c r="E26" i="14" s="1"/>
  <c r="L334" i="2"/>
  <c r="L314" i="2"/>
  <c r="E28" i="14" s="1"/>
  <c r="L312" i="2"/>
  <c r="L302" i="2"/>
  <c r="L297" i="2"/>
  <c r="J34" i="17" s="1"/>
  <c r="M33" i="17" s="1"/>
  <c r="L288" i="2"/>
  <c r="L267" i="2"/>
  <c r="L262" i="2"/>
  <c r="E21" i="16" s="1"/>
  <c r="L256" i="2"/>
  <c r="E21" i="14" s="1"/>
  <c r="L251" i="2"/>
  <c r="L249" i="2"/>
  <c r="L245" i="2"/>
  <c r="E20" i="14" s="1"/>
  <c r="L243" i="2"/>
  <c r="L234" i="2"/>
  <c r="L233" i="2" s="1"/>
  <c r="L231" i="2"/>
  <c r="L221" i="2"/>
  <c r="L212" i="2"/>
  <c r="L210" i="2"/>
  <c r="L208" i="2"/>
  <c r="L203" i="2"/>
  <c r="L201" i="2"/>
  <c r="L199" i="2"/>
  <c r="L192" i="2"/>
  <c r="L190" i="2"/>
  <c r="L183" i="2"/>
  <c r="L179" i="2"/>
  <c r="L175" i="2"/>
  <c r="L173" i="2"/>
  <c r="L157" i="2"/>
  <c r="L155" i="2"/>
  <c r="L153" i="2"/>
  <c r="L151" i="2"/>
  <c r="L145" i="2"/>
  <c r="L136" i="2"/>
  <c r="L133" i="2"/>
  <c r="L126" i="2"/>
  <c r="L123" i="2"/>
  <c r="L117" i="2"/>
  <c r="L115" i="2"/>
  <c r="L99" i="2"/>
  <c r="E16" i="14" s="1"/>
  <c r="E12" i="16" s="1"/>
  <c r="L61" i="2"/>
  <c r="L59" i="2"/>
  <c r="L55" i="2"/>
  <c r="L51" i="2"/>
  <c r="L48" i="2"/>
  <c r="L45" i="2"/>
  <c r="L36" i="2"/>
  <c r="E12" i="14" s="1"/>
  <c r="L19" i="2"/>
  <c r="L14" i="2"/>
  <c r="L12" i="2"/>
  <c r="E9" i="14" s="1"/>
  <c r="L6" i="2"/>
  <c r="B22" i="14" l="1"/>
  <c r="E27" i="14"/>
  <c r="E15" i="16" s="1"/>
  <c r="J33" i="17"/>
  <c r="K34" i="17" s="1"/>
  <c r="K28" i="17"/>
  <c r="D28" i="17"/>
  <c r="D31" i="17" s="1"/>
  <c r="D33" i="17" s="1"/>
  <c r="E24" i="16"/>
  <c r="E32" i="14"/>
  <c r="E34" i="14" s="1"/>
  <c r="E18" i="16"/>
  <c r="B52" i="14"/>
  <c r="B54" i="14" s="1"/>
  <c r="B56" i="14" s="1"/>
  <c r="E8" i="14"/>
  <c r="B36" i="14"/>
  <c r="B42" i="14"/>
  <c r="L5" i="2"/>
  <c r="L114" i="2"/>
  <c r="E13" i="14" s="1"/>
  <c r="L135" i="2"/>
  <c r="L207" i="2"/>
  <c r="L242" i="2"/>
  <c r="L385" i="2"/>
  <c r="L178" i="2"/>
  <c r="B29" i="14" l="1"/>
  <c r="B30" i="14"/>
  <c r="E29" i="14"/>
  <c r="E5" i="14" s="1"/>
  <c r="L4" i="2"/>
  <c r="M32" i="17"/>
  <c r="M40" i="17" s="1"/>
  <c r="M42" i="17" s="1"/>
  <c r="K40" i="17"/>
  <c r="K42" i="17" s="1"/>
  <c r="G25" i="16"/>
  <c r="E10" i="16"/>
  <c r="E14" i="14"/>
  <c r="E4" i="14" s="1"/>
  <c r="L241" i="2"/>
  <c r="E6" i="10" s="1"/>
  <c r="F6" i="10" s="1"/>
  <c r="G4" i="14" l="1"/>
  <c r="G13" i="16"/>
  <c r="E4" i="10"/>
  <c r="F4" i="10" s="1"/>
  <c r="E5" i="10"/>
  <c r="F5" i="10" s="1"/>
  <c r="G26" i="16" l="1"/>
  <c r="B66" i="14"/>
  <c r="B68" i="14" s="1"/>
  <c r="B71" i="14" s="1"/>
  <c r="B4" i="14" l="1"/>
  <c r="B6" i="14" s="1"/>
  <c r="L65" i="6"/>
  <c r="L77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Halloran</author>
  </authors>
  <commentList>
    <comment ref="L7" authorId="0" shapeId="0" xr:uid="{EEB96C00-934E-4CB2-89D7-0422CFA8C76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L4 -01120 -001 - Cash Operation Catchall - Both]&gt;</t>
        </r>
      </text>
    </comment>
    <comment ref="L8" authorId="0" shapeId="0" xr:uid="{FF40C1F1-C1B2-456D-A261-A0EF4510740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L4 -01120 -011 - Petty Cash - Both]&gt;</t>
        </r>
      </text>
    </comment>
    <comment ref="L9" authorId="0" shapeId="0" xr:uid="{EC4DE81F-D7E9-4351-A0B0-89EDFDAA8C0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L4 -01120 -012 - Cash and Cash Equivalent - Both]&gt;</t>
        </r>
      </text>
    </comment>
    <comment ref="L10" authorId="0" shapeId="0" xr:uid="{1A9A7896-7F0B-4ACD-A75F-AE5D84F32F5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L4 -01120 -013 - Cash in Money Market Account - Both]&gt;</t>
        </r>
      </text>
    </comment>
    <comment ref="L11" authorId="0" shapeId="0" xr:uid="{DD26F19F-D429-404A-A219-DF3487E360D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L4 -01120 -091 - Cash Operation Other - Both]&gt;</t>
        </r>
      </text>
    </comment>
    <comment ref="L13" authorId="0" shapeId="0" xr:uid="{E52CD8A1-7CEA-4B21-9C68-F4383383236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L4 -01121 -001 - Cash Construction Catchall - Both]&gt;</t>
        </r>
      </text>
    </comment>
    <comment ref="L15" authorId="0" shapeId="0" xr:uid="{430CB95A-AE20-45C8-9DEC-F327B7F198B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L4 -01125 -001 - Cash Restricted Catchall - Both]&gt;</t>
        </r>
      </text>
    </comment>
    <comment ref="L16" authorId="0" shapeId="0" xr:uid="{2530E941-7EC3-49A0-988A-AC9AA5ED1DB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L4 -01125 -011 - Cash Entity Catchall - Both]&gt;</t>
        </r>
      </text>
    </comment>
    <comment ref="L17" authorId="0" shapeId="0" xr:uid="{AAF8D58D-ACF2-4522-BDFD-93797635A9C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L4 -01125 -021 - Cash Restricted for Equity Refundable - Both]&gt;</t>
        </r>
      </text>
    </comment>
    <comment ref="L18" authorId="0" shapeId="0" xr:uid="{6F95C1CE-40D1-4B9C-AEFC-E1551F90EC4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L4 -01125 -091 - Cash Restricted Other - Both]&gt;</t>
        </r>
      </text>
    </comment>
    <comment ref="L20" authorId="0" shapeId="0" xr:uid="{A9A310EF-4C8C-4106-822C-7BAA2D57C92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L4 -01130 -001 - AR Tenant Catchall - Both]&gt;</t>
        </r>
      </text>
    </comment>
    <comment ref="L21" authorId="0" shapeId="0" xr:uid="{5948A111-A9B1-4E50-8606-8BAA625782C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L4 -01130 -002 - AR Tenant Doubtful Account Catchall - Both]&gt;</t>
        </r>
      </text>
    </comment>
    <comment ref="L22" authorId="0" shapeId="0" xr:uid="{6155E042-D5A5-4BAC-A5D6-AC69CDD2CBD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L4 -01130 -011 - AR Tenant Residential - Both]&gt;</t>
        </r>
      </text>
    </comment>
    <comment ref="L23" authorId="0" shapeId="0" xr:uid="{DF11AD28-F62C-4CA4-9EF8-CE5660CCA6E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L4 -01130 -012 - AR Tenant Residential Doubtful Account - Both]&gt;</t>
        </r>
      </text>
    </comment>
    <comment ref="L24" authorId="0" shapeId="0" xr:uid="{465F041A-E117-4F7C-A5DF-3F24F7CE091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L4 -01130 -021 - AR Tenant Commercial - Both]&gt;</t>
        </r>
      </text>
    </comment>
    <comment ref="L25" authorId="0" shapeId="0" xr:uid="{A26BCA7C-D368-4DDF-8B90-50E0ACBA233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L4 -01130 -022 - AR Tenant Commercial Doubtful Account - Both]&gt;</t>
        </r>
      </text>
    </comment>
    <comment ref="L26" authorId="0" shapeId="0" xr:uid="{F5FD727A-502E-489C-9358-F0F1F50C4E7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L4 -01130 -031 - AR Tenant Rent Subsidy Catchall - Both]&gt;</t>
        </r>
      </text>
    </comment>
    <comment ref="L27" authorId="0" shapeId="0" xr:uid="{83910CE2-597E-4DF8-ABA7-EBDC0F1C6FF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L4 -01130 -032 - AR Tenant Rent Subsidy HUD Section 8 - Both]&gt;</t>
        </r>
      </text>
    </comment>
    <comment ref="L28" authorId="0" shapeId="0" xr:uid="{34372AD5-7F55-4984-B24F-7325515C58E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L4 -01130 -033 - AR Tenant Rent Subsidy Custom 1 - Both]&gt;</t>
        </r>
      </text>
    </comment>
    <comment ref="L29" authorId="0" shapeId="0" xr:uid="{4A1878E5-1065-4290-9FF5-BDFB4F6A027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L4 -01130 -034 - AR Tenant Rent Subsidy Custom 2 - Both]&gt;</t>
        </r>
      </text>
    </comment>
    <comment ref="L30" authorId="0" shapeId="0" xr:uid="{E5BF75CC-14F9-4E64-BCF1-1E6941B1157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L4 -01130 -035 - AR Tenant Rent Subsidy Custom 3 - Both]&gt;</t>
        </r>
      </text>
    </comment>
    <comment ref="L31" authorId="0" shapeId="0" xr:uid="{F7CC19AA-796F-49DE-B812-3410F734367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L4 -01130 -039 - AR Tenant Rent Subsidy Other - Both]&gt;</t>
        </r>
      </text>
    </comment>
    <comment ref="L32" authorId="0" shapeId="0" xr:uid="{60F3EB1D-954A-42A6-B727-1C67ED1DE12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L4 -01130 -051 - AR Tenant Medicare Medicaid - Both]&gt;</t>
        </r>
      </text>
    </comment>
    <comment ref="L33" authorId="0" shapeId="0" xr:uid="{797B4178-9371-4B1E-9E28-8EE3B4B6864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L4 -01130 -052 - AR Tenant Medicare Medicaid Doubtful Account - Both]&gt;</t>
        </r>
      </text>
    </comment>
    <comment ref="L34" authorId="0" shapeId="0" xr:uid="{FAA5DA52-CF90-443D-8972-FEF407973A0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L4 -01130 -091 - AR Tenant Other - Both]&gt;</t>
        </r>
      </text>
    </comment>
    <comment ref="L35" authorId="0" shapeId="0" xr:uid="{2FCC0E76-B68B-4FC6-AE4C-520DA2026AE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L4 -01130 -092 - AR Tenant Other Doubtful Account - Both]&gt;</t>
        </r>
      </text>
    </comment>
    <comment ref="L37" authorId="0" shapeId="0" xr:uid="{AE018078-835C-454F-8BFC-4AB238406F6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L4 -01140 -001 - AR Operation Catchall - Both]&gt;</t>
        </r>
      </text>
    </comment>
    <comment ref="L38" authorId="0" shapeId="0" xr:uid="{0410B9DF-A9BA-413C-A21B-C7BBFD7789D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L4 -01140 -011 - AR Operation Grant - Both]&gt;</t>
        </r>
      </text>
    </comment>
    <comment ref="L39" authorId="0" shapeId="0" xr:uid="{D8CD4A18-455B-4711-B083-5E5AD91E25C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L4 -01140 -012 - AR Operation Tenant Equity Increase - Both]&gt;</t>
        </r>
      </text>
    </comment>
    <comment ref="L40" authorId="0" shapeId="0" xr:uid="{ED5573C2-B6AF-43F0-A9DF-BADE52021E3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L4 -01140 -013 - AR Operation Real Estate Tax Equivalent - Both]&gt;</t>
        </r>
      </text>
    </comment>
    <comment ref="L41" authorId="0" shapeId="0" xr:uid="{41EE364F-47EB-44C3-9F14-B3EEA28EC3E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L4 -01140 -021 - AR Operation Laundry Income - Both]&gt;</t>
        </r>
      </text>
    </comment>
    <comment ref="L42" authorId="0" shapeId="0" xr:uid="{60AE398D-932A-4DF1-B196-8163AC1DC33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L4 -01140 -031 - AR Operation Insurance Refund - Both]&gt;</t>
        </r>
      </text>
    </comment>
    <comment ref="L43" authorId="0" shapeId="0" xr:uid="{EDB2E3D0-7553-454C-BAC8-B7D67D3EF86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L4 -01140 -041 - AR Operation Subscription - Both]&gt;</t>
        </r>
      </text>
    </comment>
    <comment ref="L44" authorId="0" shapeId="0" xr:uid="{F2B523EC-B9AB-4D19-A8D1-C20E389FA06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L4 -01140 -091 - AR Operation Other - Both]&gt;</t>
        </r>
      </text>
    </comment>
    <comment ref="L46" authorId="0" shapeId="0" xr:uid="{DC92A1F1-3919-40BE-A029-66DB7A5701E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L4 -01145 -001 - NR Short Term Affiliate Catchall - Both]&gt;</t>
        </r>
      </text>
    </comment>
    <comment ref="L47" authorId="0" shapeId="0" xr:uid="{7034A2E3-EF58-4457-AFA7-2EE7E738F35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L4 -01145 -002 - NR Short Term Affiliate Doubtful Accounts Catchall - Both]&gt;</t>
        </r>
      </text>
    </comment>
    <comment ref="L49" authorId="0" shapeId="0" xr:uid="{A51AB9C1-491A-4287-8A93-1E68A57EA23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L4 -01146 -001 - NR Short Term Non Affiliate Catchall - Both]&gt;</t>
        </r>
      </text>
    </comment>
    <comment ref="L50" authorId="0" shapeId="0" xr:uid="{5930C2AD-C6F1-4C7C-A13C-208C63F8542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L4 -01146 -002 - NR Short Term Non Affiliate Doubtful Accounts Catchall - Both]&gt;</t>
        </r>
      </text>
    </comment>
    <comment ref="L52" authorId="0" shapeId="0" xr:uid="{BBD629DC-73AE-4D47-A144-45795A38154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L4 -01160 -001 - AR Interest Catchall - Both]&gt;</t>
        </r>
      </text>
    </comment>
    <comment ref="L53" authorId="0" shapeId="0" xr:uid="{700B278A-4F42-45F4-BE69-B9EED7F2F38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L4 -01160 -011 - AR Interest Reduction Payment Receivable - Both]&gt;</t>
        </r>
      </text>
    </comment>
    <comment ref="L54" authorId="0" shapeId="0" xr:uid="{3C8F1B7A-7E92-4DEB-94F4-5812031F13A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L4 -01160 -021 - Accrued Investment Interest Receivable - Both]&gt;</t>
        </r>
      </text>
    </comment>
    <comment ref="L56" authorId="0" shapeId="0" xr:uid="{2393950D-BA11-44CE-97D5-1E63C49DCBB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L4 -01170 -001 - Investment Short Term Catchall - Both]&gt;</t>
        </r>
      </text>
    </comment>
    <comment ref="L57" authorId="0" shapeId="0" xr:uid="{C2090AF1-E192-4521-A1B6-972FA383BA8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L4 -01170 -011 - Investment Short Term Operation - Both]&gt;</t>
        </r>
      </text>
    </comment>
    <comment ref="L58" authorId="0" shapeId="0" xr:uid="{0F19DF90-2C2A-4FC5-BD4E-81D05C53F08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L4 -01170 -021 - Investment Short Term Entity - Both]&gt;</t>
        </r>
      </text>
    </comment>
    <comment ref="L60" authorId="0" shapeId="0" xr:uid="{FCCAC698-FD0F-4CC7-B300-954698BDE9B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L4 -01180 -001 - Inventory Catchall - Both]&gt;</t>
        </r>
      </text>
    </comment>
    <comment ref="L62" authorId="0" shapeId="0" xr:uid="{59602512-6BD4-42CC-856E-4A5E3037316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L4 -01190 -001 - Other Current Asset Catchall - Both]&gt;</t>
        </r>
      </text>
    </comment>
    <comment ref="L63" authorId="0" shapeId="0" xr:uid="{C7BBBFA8-B26C-4B6D-B101-725B7AC93FC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L4 -01190 -011 - Prepaid Ground Lease Current - Both]&gt;</t>
        </r>
      </text>
    </comment>
    <comment ref="L64" authorId="0" shapeId="0" xr:uid="{54144FEC-75B0-4AF6-9EA0-1410F49D7CF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L4 -01190 -031 - Due From Affiliate Catchall - Both]&gt;</t>
        </r>
      </text>
    </comment>
    <comment ref="L65" authorId="0" shapeId="0" xr:uid="{04301625-4A15-4206-A419-AEBB4709C68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L4 -01190 -032 - Due From General Partner - Both]&gt;</t>
        </r>
      </text>
    </comment>
    <comment ref="L66" authorId="0" shapeId="0" xr:uid="{4CB524E9-73C5-4E62-BB33-9B3AE066D51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L4 -01190 -033 - Due From Limited Partner - Both]&gt;</t>
        </r>
      </text>
    </comment>
    <comment ref="L67" authorId="0" shapeId="0" xr:uid="{1D4E5D8C-239A-497E-9E9E-5A5FEF89BB7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L4 -01190 -034 - Due From Stockholder - Both]&gt;</t>
        </r>
      </text>
    </comment>
    <comment ref="L68" authorId="0" shapeId="0" xr:uid="{2C147B9B-06A9-4402-A675-8DFE55D0C22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L4 -01190 -035 - Due From Officer Member - Both]&gt;</t>
        </r>
      </text>
    </comment>
    <comment ref="L69" authorId="0" shapeId="0" xr:uid="{B5E9E146-5026-45B6-91AE-83ABFABF495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L4 -01190 -039 - Due From Affiliate Other - Both]&gt;</t>
        </r>
      </text>
    </comment>
    <comment ref="L70" authorId="0" shapeId="0" xr:uid="{F9B26E35-DD39-44AA-AD08-E9C799E7070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L4 -01190 -041 - Due From Non Affiliate Catchall - Both]&gt;</t>
        </r>
      </text>
    </comment>
    <comment ref="L71" authorId="0" shapeId="0" xr:uid="{99938ACF-CE94-42C5-BCCD-2138FAD9992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L4 -01190 -042 - Due From Managing Agent - Both]&gt;</t>
        </r>
      </text>
    </comment>
    <comment ref="L72" authorId="0" shapeId="0" xr:uid="{C50233AF-E42A-4F22-8118-8526BD803AD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L4 -01190 -043 - Due From General Contractor - Both]&gt;</t>
        </r>
      </text>
    </comment>
    <comment ref="L73" authorId="0" shapeId="0" xr:uid="{666D1509-A41F-4B13-8643-861EB4A8F47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L4 -01190 -049 - Due From Non Affiliate Other - Both]&gt;</t>
        </r>
      </text>
    </comment>
    <comment ref="L74" authorId="0" shapeId="0" xr:uid="{F868BA61-463A-46A5-8A91-6AA1320CB83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L4 -01190 -051 - Due From HUD Catchall - Both]&gt;</t>
        </r>
      </text>
    </comment>
    <comment ref="L75" authorId="0" shapeId="0" xr:uid="{5F45B673-492B-425A-9778-5E258200EAF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L4 -01190 -052 - Due From HUD Custom 1 - Both]&gt;</t>
        </r>
      </text>
    </comment>
    <comment ref="L76" authorId="0" shapeId="0" xr:uid="{B764E4C0-5674-465D-BB0F-4C6D0EA8E14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L4 -01190 -053 - Due From HUD Custom 2 - Both]&gt;</t>
        </r>
      </text>
    </comment>
    <comment ref="L77" authorId="0" shapeId="0" xr:uid="{B48DA424-20BC-483B-8910-34B6ECE04D4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L4 -01190 -054 - Due From HUD Custom 3 - Both]&gt;</t>
        </r>
      </text>
    </comment>
    <comment ref="L78" authorId="0" shapeId="0" xr:uid="{D83C3855-95AD-4D78-BA29-ED63D53ED06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L4 -01190 -055 - Due From HUD Custom 4 - Both]&gt;</t>
        </r>
      </text>
    </comment>
    <comment ref="L79" authorId="0" shapeId="0" xr:uid="{D940E8AF-91ED-4256-A343-1AC809668DB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L4 -01190 -056 - Due From HUD Custom 5 - Both]&gt;</t>
        </r>
      </text>
    </comment>
    <comment ref="L80" authorId="0" shapeId="0" xr:uid="{E57F1148-8DDA-4E92-829E-6940A516BB7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L4 -01190 -061 - Due From State Government Catchall - Both]&gt;</t>
        </r>
      </text>
    </comment>
    <comment ref="L81" authorId="0" shapeId="0" xr:uid="{F56FACA5-C1AC-47A1-A508-D1021A4A989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L4 -01190 -062 - Due From State Government Custom 1 - Both]&gt;</t>
        </r>
      </text>
    </comment>
    <comment ref="L82" authorId="0" shapeId="0" xr:uid="{01B0F541-4442-4ECF-9370-DF7BBAFE42F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L4 -01190 -063 - Due From State Government Custom 2 - Both]&gt;</t>
        </r>
      </text>
    </comment>
    <comment ref="L83" authorId="0" shapeId="0" xr:uid="{F6557FF8-DF6C-453A-8855-72AB65ECADB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L4 -01190 -064 - Due From State Government Custom 3 - Both]&gt;</t>
        </r>
      </text>
    </comment>
    <comment ref="L84" authorId="0" shapeId="0" xr:uid="{A06B6C59-DDFB-480D-A41C-5EE3B149A87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L4 -01190 -071 - Due From Local Government Catchall - Both]&gt;</t>
        </r>
      </text>
    </comment>
    <comment ref="L85" authorId="0" shapeId="0" xr:uid="{C0FF7843-65D7-4F05-9F06-E461F133932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L4 -01190 -072 - Due From Local Government Custom 1 - Both]&gt;</t>
        </r>
      </text>
    </comment>
    <comment ref="L86" authorId="0" shapeId="0" xr:uid="{C2EE21F2-8893-4946-8D25-6E1FB34DD3D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L4 -01190 -073 - Due From Local Government Custom 2 - Both]&gt;</t>
        </r>
      </text>
    </comment>
    <comment ref="L87" authorId="0" shapeId="0" xr:uid="{2F9AA1E3-AB9E-4839-A9EB-3D58AFF6F15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L4 -01190 -074 - Due From Local Government Custom 3 - Both]&gt;</t>
        </r>
      </text>
    </comment>
    <comment ref="L88" authorId="0" shapeId="0" xr:uid="{08F04DD4-D2DD-437E-9698-E71647F6A90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L4 -01190 -075 - Due From Local Government Custom 4 - Both]&gt;</t>
        </r>
      </text>
    </comment>
    <comment ref="L89" authorId="0" shapeId="0" xr:uid="{FB215EDD-7A4B-474D-B6B4-18D89CFC565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L4 -01190 -076 - Due From Local Government Custom 5 - Both]&gt;</t>
        </r>
      </text>
    </comment>
    <comment ref="L90" authorId="0" shapeId="0" xr:uid="{D95EC35E-2978-4A5E-B18F-9038C1A71D7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L4 -01190 -081 - Due From Tenant Catchall - Both]&gt;</t>
        </r>
      </text>
    </comment>
    <comment ref="L91" authorId="0" shapeId="0" xr:uid="{7C31DD04-4BEF-4574-BBF1-87E01E98F0C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L4 -01190 -082 - Due From Tenant Residential - Both]&gt;</t>
        </r>
      </text>
    </comment>
    <comment ref="L92" authorId="0" shapeId="0" xr:uid="{A2FE9B40-F282-4328-AE96-DB31BC0AB43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L4 -01190 -083 - Due From Tenant Commercial - Both]&gt;</t>
        </r>
      </text>
    </comment>
    <comment ref="L93" authorId="0" shapeId="0" xr:uid="{F79A0C05-D96A-4B99-AC3C-95D8FC93832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L4 -01190 -084 - Due From Tenant Security Account - Both]&gt;</t>
        </r>
      </text>
    </comment>
    <comment ref="L94" authorId="0" shapeId="0" xr:uid="{09B39F29-86A9-4CDE-89D8-BD7D695BA1F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L4 -01190 -091 - Due From Account Catchall - Both]&gt;</t>
        </r>
      </text>
    </comment>
    <comment ref="L95" authorId="0" shapeId="0" xr:uid="{EFD6C4FA-F8BB-4B29-93F0-B6C97704037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L4 -01190 -092 - Due From Escrow - Both]&gt;</t>
        </r>
      </text>
    </comment>
    <comment ref="L96" authorId="0" shapeId="0" xr:uid="{811C7F98-05C7-40EA-8EFB-85F846EF000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L4 -01190 -093 - Due From Operating Account - Both]&gt;</t>
        </r>
      </text>
    </comment>
    <comment ref="L97" authorId="0" shapeId="0" xr:uid="{7DA8F9BB-96DB-4C7B-B6D8-4AB33B7F9B8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L4 -01190 -094 - Due From Replacement Reserve - Both]&gt;</t>
        </r>
      </text>
    </comment>
    <comment ref="L98" authorId="0" shapeId="0" xr:uid="{C84421A4-A3B0-4E17-B347-FAC3B79D274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L4 -01190 -099 - Due From Account Other - Both]&gt;</t>
        </r>
      </text>
    </comment>
    <comment ref="L100" authorId="0" shapeId="0" xr:uid="{FEC513FE-A5DB-476E-8A24-5C58430FAD8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L4 -01191 -001 - Tenant Deposit Catchall - Both]&gt;</t>
        </r>
      </text>
    </comment>
    <comment ref="L101" authorId="0" shapeId="0" xr:uid="{2DF39977-F951-4A05-873D-47B86376123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L4 -01191 -011 - Tenant Deposit Residential Catchall - Both]&gt;</t>
        </r>
      </text>
    </comment>
    <comment ref="L102" authorId="0" shapeId="0" xr:uid="{ECA0560E-2221-46EE-8267-4BFA98DD11D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L4 -01191 -012 - Tenant Deposit Residential Security - Both]&gt;</t>
        </r>
      </text>
    </comment>
    <comment ref="L103" authorId="0" shapeId="0" xr:uid="{F9FF7817-5940-45AD-938C-95CAD82F789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L4 -01191 -013 - Tenant Deposit Residential Utility - Both]&gt;</t>
        </r>
      </text>
    </comment>
    <comment ref="L104" authorId="0" shapeId="0" xr:uid="{A82D3EC9-607C-4CF1-8BF9-313399D1AEC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L4 -01191 -014 - Tenant Deposit Residential Applicant - Both]&gt;</t>
        </r>
      </text>
    </comment>
    <comment ref="L105" authorId="0" shapeId="0" xr:uid="{A0A8F6AE-907B-41F9-B33C-6A346C00A60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L4 -01191 -015 - Tenant Deposit Residential Garage - Both]&gt;</t>
        </r>
      </text>
    </comment>
    <comment ref="L106" authorId="0" shapeId="0" xr:uid="{CF867471-C497-43B8-8BBB-63A8037C303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L4 -01191 -019 - Tenant Deposit Residential Other - Both]&gt;</t>
        </r>
      </text>
    </comment>
    <comment ref="L107" authorId="0" shapeId="0" xr:uid="{A31D9334-53C7-46F7-8BBB-5A3B864E580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L4 -01191 -021 - Tenant Deposit Commercial Catchall - Both]&gt;</t>
        </r>
      </text>
    </comment>
    <comment ref="L108" authorId="0" shapeId="0" xr:uid="{C05D19EF-C8E1-479C-8742-6EDD3ACE59A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L4 -01191 -022 - Tenant Deposit Commercial Security - Both]&gt;</t>
        </r>
      </text>
    </comment>
    <comment ref="L109" authorId="0" shapeId="0" xr:uid="{710DCF10-F534-49FE-8895-51D3EACB813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L4 -01191 -023 - Tenant Deposit Commercial Utility - Both]&gt;</t>
        </r>
      </text>
    </comment>
    <comment ref="L110" authorId="0" shapeId="0" xr:uid="{5DF3F097-320A-4391-8A81-AFFBE15FDA6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L4 -01191 -024 - Tenant Deposit Commercial Applicant - Both]&gt;</t>
        </r>
      </text>
    </comment>
    <comment ref="L111" authorId="0" shapeId="0" xr:uid="{7DB41DEA-69B3-4389-849E-77D09ACBCE6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L4 -01191 -025 - Tenant Deposit Commercial Garage - Both]&gt;</t>
        </r>
      </text>
    </comment>
    <comment ref="L112" authorId="0" shapeId="0" xr:uid="{99E90144-B0B3-4390-BE3D-B0FD4A909C7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L4 -01191 -029 - Tenant Deposit Commercial Other - Both]&gt;</t>
        </r>
      </text>
    </comment>
    <comment ref="L113" authorId="0" shapeId="0" xr:uid="{D15650FF-3D08-4991-8DF4-417691E7388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L4 -01191 -091 - Tenant Deposit Other - Both]&gt;</t>
        </r>
      </text>
    </comment>
    <comment ref="L116" authorId="0" shapeId="0" xr:uid="{8EAC5022-DAB9-4219-8A80-F6D43E2DAD0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L4 -01210 -001 - Prepaid Expense Catchall - Both]&gt;</t>
        </r>
      </text>
    </comment>
    <comment ref="L118" authorId="0" shapeId="0" xr:uid="{A02FEA64-4D2E-48BF-BEBB-C14EB8B915C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L4 -01220 -001 - Prepaid Expense Utility Catchall - Both]&gt;</t>
        </r>
      </text>
    </comment>
    <comment ref="L119" authorId="0" shapeId="0" xr:uid="{F4F12C78-38A8-487B-898E-17C80B97479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L4 -01220 -011 - Prepaid Expense Utility Fuel - Both]&gt;</t>
        </r>
      </text>
    </comment>
    <comment ref="L120" authorId="0" shapeId="0" xr:uid="{AADDD4F6-0980-42ED-A1BE-DF19AD84328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L4 -01220 -012 - Prepaid Expense Utility Water and Sewer - Both]&gt;</t>
        </r>
      </text>
    </comment>
    <comment ref="L121" authorId="0" shapeId="0" xr:uid="{753E2497-FDA5-41F7-8D2B-B577AB42199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L4 -01220 -013 - Prepaid Expense Utility Gasolineand Oil - Both]&gt;</t>
        </r>
      </text>
    </comment>
    <comment ref="L122" authorId="0" shapeId="0" xr:uid="{9345067B-6976-4470-B404-5B8F1BB257B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L4 -01220 -091 - Prepaid Expense Utility Other - Both]&gt;</t>
        </r>
      </text>
    </comment>
    <comment ref="L124" authorId="0" shapeId="0" xr:uid="{225B7E47-7607-426F-8CF6-6F81A16FEA9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L4 -01230 -001 - Supply Inventory - Both]&gt;</t>
        </r>
      </text>
    </comment>
    <comment ref="L125" authorId="0" shapeId="0" xr:uid="{D167A4CB-C6B6-4D76-8B41-F5A8F076090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L4 -01230 -011 - Prepaid Maintenance Contract - Both]&gt;</t>
        </r>
      </text>
    </comment>
    <comment ref="L127" authorId="0" shapeId="0" xr:uid="{376016F6-D735-4B55-8290-FA3F2F1B9B8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L4 -01240 -001 - Prepaid Insuranceand Tax Catchall - Both]&gt;</t>
        </r>
      </text>
    </comment>
    <comment ref="L128" authorId="0" shapeId="0" xr:uid="{B1F4A116-E9EC-4C06-993A-EF35D791FD4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L4 -01240 -011 - Prepaid Insurance Propertyand Liability - Both]&gt;</t>
        </r>
      </text>
    </comment>
    <comment ref="L129" authorId="0" shapeId="0" xr:uid="{DB24D738-1A30-4A05-AF84-7FE88E9792D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L4 -01240 -012 - Prepaid Insurance Payroll - Both]&gt;</t>
        </r>
      </text>
    </comment>
    <comment ref="L130" authorId="0" shapeId="0" xr:uid="{C5072273-D5EA-491D-B0D4-A6704A136C0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L4 -01240 -013 - Prepaid Employee Health Benefits - Both]&gt;</t>
        </r>
      </text>
    </comment>
    <comment ref="L131" authorId="0" shapeId="0" xr:uid="{BAEFE52D-E7F6-412C-8910-469B8054BCE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L4 -01240 -014 - Prepaid Mortgage Insurance - Both]&gt;</t>
        </r>
      </text>
    </comment>
    <comment ref="L132" authorId="0" shapeId="0" xr:uid="{91829009-E44E-41D2-AF7D-4F4A4BBCA19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L4 -01240 -021 - Prepaid Tax Property - Both]&gt;</t>
        </r>
      </text>
    </comment>
    <comment ref="L134" authorId="0" shapeId="0" xr:uid="{8B5F2CAC-8359-4A74-8C58-87BB171F441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L4 -01290 -001 - Other Prepaid Expense Catchall - Both]&gt;</t>
        </r>
      </text>
    </comment>
    <comment ref="L137" authorId="0" shapeId="0" xr:uid="{04CE54D4-0B04-4B2D-A99D-3E3B152F17D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L4 -01310 -001 - Escrow Deposit Catchall - Both]&gt;</t>
        </r>
      </text>
    </comment>
    <comment ref="L138" authorId="0" shapeId="0" xr:uid="{295E16D0-32C5-4D7C-AE26-00C629EBF61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L4 -01310 -011 - Escrow Deposit Mortgage - Both]&gt;</t>
        </r>
      </text>
    </comment>
    <comment ref="L139" authorId="0" shapeId="0" xr:uid="{221AF87E-DAF8-4EF8-BD18-E7D108405BB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L4 -01310 -021 - Violation Escrow - Both]&gt;</t>
        </r>
      </text>
    </comment>
    <comment ref="L140" authorId="0" shapeId="0" xr:uid="{D33781C4-29F7-4999-A7FC-A68DBBCB395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L4 -01310 -022 - Interest Rate Cap Escrow - Both]&gt;</t>
        </r>
      </text>
    </comment>
    <comment ref="L141" authorId="0" shapeId="0" xr:uid="{691A7527-2033-4D76-9EEE-625B46E6E8E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L4 -01310 -023 - Mortgage Repair Escrow - Both]&gt;</t>
        </r>
      </text>
    </comment>
    <comment ref="L142" authorId="0" shapeId="0" xr:uid="{87AF97CB-8DC9-4CD7-994F-3E8388D0EC5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L4 -01310 -031 - Certificateof Occupancy Escrow - Both]&gt;</t>
        </r>
      </text>
    </comment>
    <comment ref="L143" authorId="0" shapeId="0" xr:uid="{FC19240F-AB4E-4797-B27B-8A3753461E3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L4 -01310 -032 - Punchlist Escrow - Both]&gt;</t>
        </r>
      </text>
    </comment>
    <comment ref="L144" authorId="0" shapeId="0" xr:uid="{406A66AA-36C0-4E12-97D7-CB470D64E4D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L4 -01310 -033 - Construction Escrow - Both]&gt;</t>
        </r>
      </text>
    </comment>
    <comment ref="L146" authorId="0" shapeId="0" xr:uid="{2A55CF00-3276-49F3-A9DD-1B395E0AF56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L4 -01320 -001 - Replacement Reserve Catchall - Both]&gt;</t>
        </r>
      </text>
    </comment>
    <comment ref="L147" authorId="0" shapeId="0" xr:uid="{518299AC-6BCF-4438-B6F8-AF24FC0D86C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L4 -01320 -011 - Replacement Reserve Minimum Required - Both]&gt;</t>
        </r>
      </text>
    </comment>
    <comment ref="L148" authorId="0" shapeId="0" xr:uid="{258BB191-7FF0-4CA3-9B12-841322ADAE3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L4 -01320 -021 - Replacement Reserve Additional - Both]&gt;</t>
        </r>
      </text>
    </comment>
    <comment ref="L149" authorId="0" shapeId="0" xr:uid="{D389B5B7-C39D-4ED9-ADC1-FFB84354AF7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L4 -01320 -031 - Capital Improvement Reserve - Both]&gt;</t>
        </r>
      </text>
    </comment>
    <comment ref="L150" authorId="0" shapeId="0" xr:uid="{643BA89A-70E8-40FD-987E-71CF5A1831C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L4 -01320 -041 - Building Reserve - Both]&gt;</t>
        </r>
      </text>
    </comment>
    <comment ref="L152" authorId="0" shapeId="0" xr:uid="{31458575-5F58-451B-9491-26EB482156B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L4 -01330 -001 - Other Reserve Restricted Catchall - Both]&gt;</t>
        </r>
      </text>
    </comment>
    <comment ref="L154" authorId="0" shapeId="0" xr:uid="{8A07E4DB-F140-4CFB-A5D1-FDCD452DCFA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L4 -01340 -001 - Residual Receipt Reserve Catchall - Both]&gt;</t>
        </r>
      </text>
    </comment>
    <comment ref="L156" authorId="0" shapeId="0" xr:uid="{0D891313-4D67-475F-92D6-FA4C6F91088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L4 -01350 -001 - Bond Reserve Catchall - Both]&gt;</t>
        </r>
      </text>
    </comment>
    <comment ref="L158" authorId="0" shapeId="0" xr:uid="{90380919-45E4-4D09-9E9D-B65FE9B5B88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L4 -01360 -001 - Other Reserve Catchall - Both]&gt;</t>
        </r>
      </text>
    </comment>
    <comment ref="L159" authorId="0" shapeId="0" xr:uid="{78D0AD9F-E807-4784-B26B-F9FBBAE9A21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L4 -01360 -011 - General Operating Reserve Coop - Both]&gt;</t>
        </r>
      </text>
    </comment>
    <comment ref="L160" authorId="0" shapeId="0" xr:uid="{2C3B738A-97DE-4D54-A5AB-8876B39D3BE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L4 -01360 -012 - Operating Reserve Supplemental - Both]&gt;</t>
        </r>
      </text>
    </comment>
    <comment ref="L161" authorId="0" shapeId="0" xr:uid="{E935A0A8-B696-4931-A4A4-A6146276C01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L4 -01360 -013 - Operating Reserve Custom1 - Both]&gt;</t>
        </r>
      </text>
    </comment>
    <comment ref="L162" authorId="0" shapeId="0" xr:uid="{E75D87D3-14F5-4F6F-B70E-A76F0559AB9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L4 -01360 -014 - Operating Reserve Custom2 - Both]&gt;</t>
        </r>
      </text>
    </comment>
    <comment ref="L163" authorId="0" shapeId="0" xr:uid="{A2DABD10-924A-4CDE-906A-3CF6727DAB6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L4 -01360 -021 - Bond Sinking Fund - Both]&gt;</t>
        </r>
      </text>
    </comment>
    <comment ref="L164" authorId="0" shapeId="0" xr:uid="{BC7D8F7E-2C2A-427D-A313-BD27000CB51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L4 -01360 -031 - Working Capital Reserve - Both]&gt;</t>
        </r>
      </text>
    </comment>
    <comment ref="L165" authorId="0" shapeId="0" xr:uid="{C6323B9D-89BD-475E-917C-25E5E90B868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L4 -01360 -041 - Section 8 Reserve - Both]&gt;</t>
        </r>
      </text>
    </comment>
    <comment ref="L166" authorId="0" shapeId="0" xr:uid="{B1DA15EA-3339-49F8-8BE5-32F92B91DEB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L4 -01360 -042 - Section 8 Reserve Custom 1 - Both]&gt;</t>
        </r>
      </text>
    </comment>
    <comment ref="L167" authorId="0" shapeId="0" xr:uid="{9005FB5C-66CE-4EED-B7C3-A8F31AA112C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L4 -01360 -043 - Section 8 Reserve Custom 2 - Both]&gt;</t>
        </r>
      </text>
    </comment>
    <comment ref="L168" authorId="0" shapeId="0" xr:uid="{A33E1F94-DE4A-42AC-933F-3813BD91259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L4 -01360 -051 - Principal And Interest Reserve - Both]&gt;</t>
        </r>
      </text>
    </comment>
    <comment ref="L169" authorId="0" shapeId="0" xr:uid="{0C89C120-EFB2-49D2-B5D7-87CA34D8085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L4 -01360 -061 - Social Services Reserve - Both]&gt;</t>
        </r>
      </text>
    </comment>
    <comment ref="L170" authorId="0" shapeId="0" xr:uid="{039A53B7-10EF-4D16-845E-6396B99D1CB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L4 -01360 -071 - Reserve Custom1 - Both]&gt;</t>
        </r>
      </text>
    </comment>
    <comment ref="L171" authorId="0" shapeId="0" xr:uid="{A02FE945-845D-4C24-A2CC-A073EA59257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L4 -01360 -081 - Reserve Custom2 - Both]&gt;</t>
        </r>
      </text>
    </comment>
    <comment ref="L172" authorId="0" shapeId="0" xr:uid="{7D600D27-8C85-492D-8F10-FAAF1919624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L4 -01360 -091 - Other Reserve Other - Both]&gt;</t>
        </r>
      </text>
    </comment>
    <comment ref="L174" authorId="0" shapeId="0" xr:uid="{62CFDCB5-C4A8-47C1-A769-08CE9A1C654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L4 -01370 -001 - Deposit to Coop - Both]&gt;</t>
        </r>
      </text>
    </comment>
    <comment ref="L176" authorId="0" shapeId="0" xr:uid="{A678DBAB-954E-411A-8808-A2873A315B5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L4 -01380 -001 - Management Improvement and Operating Plan - Both]&gt;</t>
        </r>
      </text>
    </comment>
    <comment ref="L177" authorId="0" shapeId="0" xr:uid="{B0B2367A-007E-4971-9CC7-02AEC6D059B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L4 -01380 -011 - Assessment Account - Both]&gt;</t>
        </r>
      </text>
    </comment>
    <comment ref="L180" authorId="0" shapeId="0" xr:uid="{8B9F970B-E2BE-4F7B-80E8-67B632E02B6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L4 -01410 -001 - Land Catchall - Both]&gt;</t>
        </r>
      </text>
    </comment>
    <comment ref="L181" authorId="0" shapeId="0" xr:uid="{04E09A23-7542-4E2C-A0E0-142380A9D22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L4 -01411 -011 - Price of Land Only - Both]&gt;</t>
        </r>
      </text>
    </comment>
    <comment ref="L182" authorId="0" shapeId="0" xr:uid="{B864BC94-F6B9-4B60-9FEF-475E05BEDBF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L4 -01412 -021 - Cost of Improvement to Land - Both]&gt;</t>
        </r>
      </text>
    </comment>
    <comment ref="L184" authorId="0" shapeId="0" xr:uid="{12737AA5-4D84-4DAA-B016-C33C74A6A33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L4 -01420 -001 - Building Catchall - Both]&gt;</t>
        </r>
      </text>
    </comment>
    <comment ref="L185" authorId="0" shapeId="0" xr:uid="{A42C89FD-DC58-429B-ACD4-E549A4D5E88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L4 -01420 -011 - Buildingonly - Both]&gt;</t>
        </r>
      </text>
    </comment>
    <comment ref="L186" authorId="0" shapeId="0" xr:uid="{E52683B9-0F19-4DA3-B6CE-B2A578FC960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L4 -01420 -021 - Improvement to Building - Both]&gt;</t>
        </r>
      </text>
    </comment>
    <comment ref="L187" authorId="0" shapeId="0" xr:uid="{E1D09D25-B41D-4F5A-A7E4-D8DAA712E99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L4 -01420 -031 - Fixed Building Equipment - Both]&gt;</t>
        </r>
      </text>
    </comment>
    <comment ref="L188" authorId="0" shapeId="0" xr:uid="{6C6B36D9-1953-4250-A568-F85DBA73B84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L4 -01420 -041 - Work in Progress - Both]&gt;</t>
        </r>
      </text>
    </comment>
    <comment ref="L189" authorId="0" shapeId="0" xr:uid="{577A028B-3D60-4296-9018-00C88B99FD1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L4 -01420 -091 - Building Other - Both]&gt;</t>
        </r>
      </text>
    </comment>
    <comment ref="L191" authorId="0" shapeId="0" xr:uid="{FE7B291F-9074-42C9-9927-27F229E8E26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L4 -01440 -001 - Building Equipment Portable Catchall - Both]&gt;</t>
        </r>
      </text>
    </comment>
    <comment ref="L193" authorId="0" shapeId="0" xr:uid="{38EC877C-A5D4-43A8-96A5-722E9EE6BAE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L4 -01450 -001 - Furniture Catchall - Both]&gt;</t>
        </r>
      </text>
    </comment>
    <comment ref="L194" authorId="0" shapeId="0" xr:uid="{17D6C17E-F925-43A0-84B6-163F0E14CC9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L4 -01450 -011 - Common Area Furniture for Tenant Use - Both]&gt;</t>
        </r>
      </text>
    </comment>
    <comment ref="L195" authorId="0" shapeId="0" xr:uid="{76938337-29A5-4595-8FA4-1DA36221442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L4 -01450 -021 - Furnishings Not Charged to Building Cost - Both]&gt;</t>
        </r>
      </text>
    </comment>
    <comment ref="L196" authorId="0" shapeId="0" xr:uid="{764019B0-CC8A-41E8-A176-2E2F8DC6504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L4 -01450 -022 - Appliances - Both]&gt;</t>
        </r>
      </text>
    </comment>
    <comment ref="L197" authorId="0" shapeId="0" xr:uid="{7C8A30DB-A1BE-4FFB-AE78-54AB02ACA94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L4 -01450 -031 - Office Furniture and Equipment for Project Use - Both]&gt;</t>
        </r>
      </text>
    </comment>
    <comment ref="L198" authorId="0" shapeId="0" xr:uid="{1436E10A-8EFA-44F2-86A2-CE80A3B0677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L4 -01450 -091 - Furniture Other - Both]&gt;</t>
        </r>
      </text>
    </comment>
    <comment ref="L200" authorId="0" shapeId="0" xr:uid="{2CCDC244-D59B-460D-BC0D-399BDF7EDDA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L4 -01470 -001 - Maintenance Equipment Catchall - Both]&gt;</t>
        </r>
      </text>
    </comment>
    <comment ref="L202" authorId="0" shapeId="0" xr:uid="{9F2DFC0E-2B2B-4079-9777-190F2D8A9B3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L4 -01480 -001 - Motor Vehicle Catchall - Both]&gt;</t>
        </r>
      </text>
    </comment>
    <comment ref="L204" authorId="0" shapeId="0" xr:uid="{C36A53F7-2607-435D-AC93-D2C9F85FC56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L4 -01490 -001 - Other Fixed Asset - Both]&gt;</t>
        </r>
      </text>
    </comment>
    <comment ref="L205" authorId="0" shapeId="0" xr:uid="{749DE7F1-8317-43A6-BA10-702F8990389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L4 -01490 -011 - Accumulated Depreciation - Both]&gt;</t>
        </r>
      </text>
    </comment>
    <comment ref="L206" authorId="0" shapeId="0" xr:uid="{304D9AF0-D17D-4E69-AB9E-20E7C87E9F6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L4 -01490 -021 - Fixed Asset Soft Cost - Both]&gt;</t>
        </r>
      </text>
    </comment>
    <comment ref="L209" authorId="0" shapeId="0" xr:uid="{87F7068D-E76F-4285-BD0E-70A6CB3A4EA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L4 -01510 -001 - Investment Longterm Operation Catchall - Both]&gt;</t>
        </r>
      </text>
    </comment>
    <comment ref="L211" authorId="0" shapeId="0" xr:uid="{5DA5C121-9510-421F-8225-FA225592E72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L4 -01515 -001 - Investment Longterm Entity Catchall - Both]&gt;</t>
        </r>
      </text>
    </comment>
    <comment ref="L213" authorId="0" shapeId="0" xr:uid="{B11CE0F2-FFB0-43ED-BD7C-E16020FED85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L4 -01520 -001 - Deferred Financing Cost Catchall - Both]&gt;</t>
        </r>
      </text>
    </comment>
    <comment ref="L214" authorId="0" shapeId="0" xr:uid="{425AF9D4-CFAF-4734-94F6-2AC59CF3FBE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L4 -01520 -011 - Deferred Financing Cost Loan - Both]&gt;</t>
        </r>
      </text>
    </comment>
    <comment ref="L215" authorId="0" shapeId="0" xr:uid="{AE5678A2-EA8D-4183-AB74-F18B52EAB5D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L4 -01520 -012 - Deferred Financing Cost Syndication - Both]&gt;</t>
        </r>
      </text>
    </comment>
    <comment ref="L216" authorId="0" shapeId="0" xr:uid="{7EEEBA46-6B59-4FCC-A6EB-504290D17CD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L4 -01520 -013 - Deferred Financing Cost Organization - Both]&gt;</t>
        </r>
      </text>
    </comment>
    <comment ref="L217" authorId="0" shapeId="0" xr:uid="{1E2A5907-5118-4F2D-9E5C-116494495C7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L4 -01520 -014 - Deferred Financing Cost Financing - Both]&gt;</t>
        </r>
      </text>
    </comment>
    <comment ref="L218" authorId="0" shapeId="0" xr:uid="{2E090DA3-EA4B-4743-9DB5-914A4A3E03F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L4 -01520 -015 - Deferred Financing Cost Leasing - Both]&gt;</t>
        </r>
      </text>
    </comment>
    <comment ref="L219" authorId="0" shapeId="0" xr:uid="{381CD2CB-A909-454E-AA07-74665A7A94C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L4 -01520 -016 - Deferred Financing Cost Refinancing - Both]&gt;</t>
        </r>
      </text>
    </comment>
    <comment ref="L220" authorId="0" shapeId="0" xr:uid="{4ED973E4-3453-482F-B727-1A06B0F1F91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L4 -01520 -021 - Deferred Financing Cost Accumulated Amortization Catchall - Both]&gt;</t>
        </r>
      </text>
    </comment>
    <comment ref="L222" authorId="0" shapeId="0" xr:uid="{6E3DF2B3-B191-4801-A13E-C9D2AAFBAC9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L4 -01530 -001 - Intangible Asset Catchall - Both]&gt;</t>
        </r>
      </text>
    </comment>
    <comment ref="L223" authorId="0" shapeId="0" xr:uid="{21C14B70-A53E-4479-B305-37C875BE8D9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L4 -01530 -011 - Unamortized Loan Cost Catchall - Both]&gt;</t>
        </r>
      </text>
    </comment>
    <comment ref="L224" authorId="0" shapeId="0" xr:uid="{55ABFEE0-A060-48DA-8DF5-BBE6D91E401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L4 -01530 -012 - Unamortized Loan Cost8 A - Both]&gt;</t>
        </r>
      </text>
    </comment>
    <comment ref="L225" authorId="0" shapeId="0" xr:uid="{93E2ED77-7C47-4349-9366-28EC7F9C455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L4 -01530 -021 - Property Tax Exemption and Abatement Cost net of Accumulated Amortization Catchall - Both]&gt;</t>
        </r>
      </text>
    </comment>
    <comment ref="L226" authorId="0" shapeId="0" xr:uid="{BBB3ACC1-13C4-49A5-84D6-B80723758EB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L4 -01530 -022 - Property Tax Exemption and Abatement Cost Custom 1 - Both]&gt;</t>
        </r>
      </text>
    </comment>
    <comment ref="L227" authorId="0" shapeId="0" xr:uid="{A9D6F85D-5A58-4F01-982A-565AB626227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L4 -01530 -023 - Property Tax Exemption and Abatement Cost Custom 2 - Both]&gt;</t>
        </r>
      </text>
    </comment>
    <comment ref="L228" authorId="0" shapeId="0" xr:uid="{51FED8F6-65F9-4EB3-B5F6-C6A7771DD14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L4 -01530 -024 - Property Tax Exemption and Abatement Cost Custom 3 - Both]&gt;</t>
        </r>
      </text>
    </comment>
    <comment ref="L229" authorId="0" shapeId="0" xr:uid="{E644F83A-E4D4-4282-A1E0-170846CBEB0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L4 -01530 -031 - Leasing Cost net of Accumulated Amortization Catchall - Both]&gt;</t>
        </r>
      </text>
    </comment>
    <comment ref="L230" authorId="0" shapeId="0" xr:uid="{C196AD89-27A7-4492-9CC8-F6FA49F3D07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L4 -01530 -041 - Tax Credit Monitoring Fee net of Accumulated Amortization Catchall - Both]&gt;</t>
        </r>
      </text>
    </comment>
    <comment ref="L232" authorId="0" shapeId="0" xr:uid="{EE4352C5-1ED1-4109-8A7F-C9A9D8975BA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L4 -01590 -001 - Investment Long Term Other Catchall - Both]&gt;</t>
        </r>
      </text>
    </comment>
    <comment ref="L235" authorId="0" shapeId="0" xr:uid="{6E6B40D9-0014-4E77-B9C7-ECA49AAF97E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L4 -01910 -001 - Other Asset Catchall - Both]&gt;</t>
        </r>
      </text>
    </comment>
    <comment ref="L236" authorId="0" shapeId="0" xr:uid="{D56AF07E-BD87-44E4-B30C-08E66BBE5CC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L4 -01910 -011 - Grant Income Receivable - Both]&gt;</t>
        </r>
      </text>
    </comment>
    <comment ref="L237" authorId="0" shapeId="0" xr:uid="{007CB202-C48B-47E0-AA40-88E2C469B33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L4 -01910 -021 - Straight Line Rent Receivable - Both]&gt;</t>
        </r>
      </text>
    </comment>
    <comment ref="L238" authorId="0" shapeId="0" xr:uid="{DA024BF5-6D3C-46BC-9E07-CF12A2366C7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L4 -01910 -031 - Prepaid Ground Lease Long Term - Both]&gt;</t>
        </r>
      </text>
    </comment>
    <comment ref="L239" authorId="0" shapeId="0" xr:uid="{BD197752-81CE-4FE6-8159-726B417C69E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L4 -01910 -041 - Other Asset Custom1 - Both]&gt;</t>
        </r>
      </text>
    </comment>
    <comment ref="L240" authorId="0" shapeId="0" xr:uid="{0D129911-F3E8-4804-9A35-B5162BD9D30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L4 -01910 -051 - Other Asset Custom2 - Both]&gt;</t>
        </r>
      </text>
    </comment>
    <comment ref="L244" authorId="0" shapeId="0" xr:uid="{0D8C425A-6C4F-41CF-868A-4054964E31A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L4 -02105 -001 - Bank Overdraft Catchall - Both]&gt;</t>
        </r>
      </text>
    </comment>
    <comment ref="L246" authorId="0" shapeId="0" xr:uid="{13C0791D-3CA1-44E3-91A9-7D65C8A2BBC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L4 -02110 -001 - AP Operation Catchall - Both]&gt;</t>
        </r>
      </text>
    </comment>
    <comment ref="L247" authorId="0" shapeId="0" xr:uid="{D4FFB530-5868-4E15-A14C-D453523CDE3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L4 -02110 -011 - AP Constructionand Development - Both]&gt;</t>
        </r>
      </text>
    </comment>
    <comment ref="L248" authorId="0" shapeId="0" xr:uid="{15848E0D-64B8-4F45-8E87-FFE1A791735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L4 -02110 -091 - AP Operation Other - Both]&gt;</t>
        </r>
      </text>
    </comment>
    <comment ref="L250" authorId="0" shapeId="0" xr:uid="{1BF447D0-DB3F-47F3-B8B7-2F26FA5ED59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L4 -02112 -001 - AP Project Improvement Item Catchall - Both]&gt;</t>
        </r>
      </text>
    </comment>
    <comment ref="L252" authorId="0" shapeId="0" xr:uid="{5A0C653E-9062-446B-B7CD-F984E5755C4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L4 -02113 -001 - AP Entity - Both]&gt;</t>
        </r>
      </text>
    </comment>
    <comment ref="L253" authorId="0" shapeId="0" xr:uid="{091D1897-4A56-4A62-9E4F-4086F9F9048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L4 -02113 -011 - AP Incentive Performance Fee - Both]&gt;</t>
        </r>
      </text>
    </comment>
    <comment ref="L254" authorId="0" shapeId="0" xr:uid="{131469C7-B9E5-4091-A855-B7721093E43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L4 -02113 -021 - AP Affiliated Party - Both]&gt;</t>
        </r>
      </text>
    </comment>
    <comment ref="L255" authorId="0" shapeId="0" xr:uid="{2E66038F-7469-4348-8AE2-65575E4F4E9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L4 -02113 -091 - AP Entity Other - Both]&gt;</t>
        </r>
      </text>
    </comment>
    <comment ref="L257" authorId="0" shapeId="0" xr:uid="{DFA86B52-7059-48E6-8AE5-C008C381717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L4 -02115 -001 - AP Government Catchall - Both]&gt;</t>
        </r>
      </text>
    </comment>
    <comment ref="L258" authorId="0" shapeId="0" xr:uid="{C6A62EC0-617F-482D-8800-7503D1AF38E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L4 -02115 -011 - AP 236 Excess Income due HUD - Both]&gt;</t>
        </r>
      </text>
    </comment>
    <comment ref="L259" authorId="0" shapeId="0" xr:uid="{A851344F-ADA2-4E68-8BF9-8C8D481ED3E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L4 -02115 -021 - AP Section 8 and Other - Both]&gt;</t>
        </r>
      </text>
    </comment>
    <comment ref="L260" authorId="0" shapeId="0" xr:uid="{B719EB19-D39F-4B0D-90F7-0EDDAA1C72A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L4 -02115 -031 - AP State Agency - Both]&gt;</t>
        </r>
      </text>
    </comment>
    <comment ref="L261" authorId="0" shapeId="0" xr:uid="{84F9662B-41A4-41BD-8D66-5A6E03FC985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L4 -02115 -091 - AP Government Other - Both]&gt;</t>
        </r>
      </text>
    </comment>
    <comment ref="L263" authorId="0" shapeId="0" xr:uid="{0DAD29E0-19B8-4F80-892D-A1F83B9B7D6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L4 -02120 -001 - Accrued Wage Payable - Both]&gt;</t>
        </r>
      </text>
    </comment>
    <comment ref="L264" authorId="0" shapeId="0" xr:uid="{403AE61E-610A-4C17-BE1E-CCDB8C1450E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L4 -02120 -011 - Accrued Payroll Tax Payable - Both]&gt;</t>
        </r>
      </text>
    </comment>
    <comment ref="L265" authorId="0" shapeId="0" xr:uid="{03DB3912-5A52-4C9E-88A6-3503B1BF541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L4 -02120 -021 - Accrued Lease Payment Payable - Both]&gt;</t>
        </r>
      </text>
    </comment>
    <comment ref="L266" authorId="0" shapeId="0" xr:uid="{3BC0876E-63EC-4A6F-AD70-2BE42748035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L4 -02120 -031 - Accrued Management Fee Payable - Both]&gt;</t>
        </r>
      </text>
    </comment>
    <comment ref="L268" authorId="0" shapeId="0" xr:uid="{8ED0286C-DD7B-40A1-B63B-5FF267D1752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L4 -02130 -001 - Accrued Mortgage Interest Payable Catchall - Both]&gt;</t>
        </r>
      </text>
    </comment>
    <comment ref="L269" authorId="0" shapeId="0" xr:uid="{D1838260-7F73-4DA4-8E3D-207A73ECF33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L4 -02130 -011 - Senior Hard Debt Accrued Interest Payable Catchall - Both]&gt;</t>
        </r>
      </text>
    </comment>
    <comment ref="L270" authorId="0" shapeId="0" xr:uid="{8782D7D4-5B57-4436-9E0C-0284259F686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L4 -02130 -012 - Senior Hard Debt Accrued Interest Payable 1 - Both]&gt;</t>
        </r>
      </text>
    </comment>
    <comment ref="L271" authorId="0" shapeId="0" xr:uid="{9422970A-5EC2-483D-BCB7-C4C36B6E657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L4 -02130 -013 - Senior Hard Debt Accrued Interest Payable 2 - Both]&gt;</t>
        </r>
      </text>
    </comment>
    <comment ref="L272" authorId="0" shapeId="0" xr:uid="{EA9EFE2C-C4A5-4D79-BFF5-267965F1FEE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L4 -02130 -014 - Senior Hard Debt Accrued Interest Payable 3 - Both]&gt;</t>
        </r>
      </text>
    </comment>
    <comment ref="L273" authorId="0" shapeId="0" xr:uid="{799CE03F-B229-40E8-9546-669B7743CAC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L4 -02130 -015 - Senior Hard Debt Accrued Interest Payable 4 - Both]&gt;</t>
        </r>
      </text>
    </comment>
    <comment ref="L274" authorId="0" shapeId="0" xr:uid="{C4206362-B55C-45D8-974A-161442A9F2A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L4 -02130 -016 - Senior Hard Debt Accrued Interest Payable 5 - Both]&gt;</t>
        </r>
      </text>
    </comment>
    <comment ref="L275" authorId="0" shapeId="0" xr:uid="{F6658875-6475-43CB-AC72-6CDECADDCA1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L4 -02130 -021 - Junior Hard Debt Accrued Interest Payable Catchall - Both]&gt;</t>
        </r>
      </text>
    </comment>
    <comment ref="L276" authorId="0" shapeId="0" xr:uid="{E166D1A9-7D78-4A7E-85FD-6441044DF3A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L4 -02130 -022 - Junior Hard Debt Accrued Interest Payable 1 - Both]&gt;</t>
        </r>
      </text>
    </comment>
    <comment ref="L277" authorId="0" shapeId="0" xr:uid="{2DBDFF7F-8E77-422B-ACA2-43CCC4C622E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L4 -02130 -023 - Junior Hard Debt Accrued Interest Payable 2 - Both]&gt;</t>
        </r>
      </text>
    </comment>
    <comment ref="L278" authorId="0" shapeId="0" xr:uid="{59695BB6-0CD5-41DB-A2E9-6D3EAEB0C28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L4 -02130 -024 - Junior Hard Debt Accrued Interest Payable 3 - Both]&gt;</t>
        </r>
      </text>
    </comment>
    <comment ref="L279" authorId="0" shapeId="0" xr:uid="{9FC5DF9D-FF5A-4F87-A088-D50B8778578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L4 -02130 -025 - Junior Hard Debt Accrued Interest Payable 4 - Both]&gt;</t>
        </r>
      </text>
    </comment>
    <comment ref="L280" authorId="0" shapeId="0" xr:uid="{EDDD24ED-6577-4CD0-B3ED-188D3E3A6A6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L4 -02130 -026 - Junior Hard Debt Accrued Interest Payable 5 - Both]&gt;</t>
        </r>
      </text>
    </comment>
    <comment ref="L281" authorId="0" shapeId="0" xr:uid="{7A48702E-EE01-4E3F-968B-C88D9CC3BCA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L4 -02130 -031 - Other Mortgage Accrued Interest Payable Catchall - Both]&gt;</t>
        </r>
      </text>
    </comment>
    <comment ref="L282" authorId="0" shapeId="0" xr:uid="{C3336C22-8286-48DB-9AF1-90851C28C0B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L4 -02130 -032 - Other Mortgage Accrued Interest Payable 1 - Both]&gt;</t>
        </r>
      </text>
    </comment>
    <comment ref="L283" authorId="0" shapeId="0" xr:uid="{931148F2-EAED-4756-A880-2668856740A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L4 -02130 -033 - Other Mortgage Accrued Interest Payable 2 - Both]&gt;</t>
        </r>
      </text>
    </comment>
    <comment ref="L284" authorId="0" shapeId="0" xr:uid="{15DB312A-D783-4584-A99C-62B6F960796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L4 -02130 -034 - Other Mortgage Accrued Interest Payable 3 - Both]&gt;</t>
        </r>
      </text>
    </comment>
    <comment ref="L285" authorId="0" shapeId="0" xr:uid="{0DF0B49E-5E72-40AA-9324-A12491B21BA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L4 -02130 -035 - Other Mortgage Accrued Interest Payable 4 - Both]&gt;</t>
        </r>
      </text>
    </comment>
    <comment ref="L286" authorId="0" shapeId="0" xr:uid="{4C00C2DB-DE4E-4502-B263-2111D745019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L4 -02130 -036 - Other Mortgage Accrued Interest Payable 5 - Both]&gt;</t>
        </r>
      </text>
    </comment>
    <comment ref="L287" authorId="0" shapeId="0" xr:uid="{BA38CBF0-0C00-44DF-9654-7F95A021523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L4 -02130 -041 - Accrued Interest Payable Section 236 - Both]&gt;</t>
        </r>
      </text>
    </comment>
    <comment ref="L289" authorId="0" shapeId="0" xr:uid="{D6BFF910-1FF5-4E73-B86A-DE0D774A19A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L4 -02131 -001 - Accrued Interest Payable Catchall - Both]&gt;</t>
        </r>
      </text>
    </comment>
    <comment ref="L290" authorId="0" shapeId="0" xr:uid="{CBCA3070-2175-4F9F-9436-6E96B5F62B3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L4 -02131 -011 - Accrued Interest Payable Other Loans and Notes Surplus Cash - Both]&gt;</t>
        </r>
      </text>
    </comment>
    <comment ref="L291" authorId="0" shapeId="0" xr:uid="{A1AAA569-42A5-49A0-B68C-ACC12ECFB2B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L4 -02131 -012 - Accrued Interest Payable Other Loans and Notes - Both]&gt;</t>
        </r>
      </text>
    </comment>
    <comment ref="L292" authorId="0" shapeId="0" xr:uid="{5E0A1887-B0C4-4C32-BBC2-321E6ECACA9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L4 -02131 -021 - Accrued Interest Payable Flexible Subsidy Loan - Both]&gt;</t>
        </r>
      </text>
    </comment>
    <comment ref="L293" authorId="0" shapeId="0" xr:uid="{10A4D3D2-B099-4C2C-8075-10AB92B2848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L4 -02131 -031 - Accrued Interest Payable Capital Improvements Loan - Both]&gt;</t>
        </r>
      </text>
    </comment>
    <comment ref="L294" authorId="0" shapeId="0" xr:uid="{2D9B4BCD-4D6B-41D3-9E35-8D98DCD8149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L4 -02131 -032 - Accrued Interest Payable Operating Loss Loan - Both]&gt;</t>
        </r>
      </text>
    </comment>
    <comment ref="L295" authorId="0" shapeId="0" xr:uid="{59464B74-8A7E-44C1-B880-DB044529200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L4 -02131 -033 - Accrued Interest Payable Capital Recovery Payment - Both]&gt;</t>
        </r>
      </text>
    </comment>
    <comment ref="L296" authorId="0" shapeId="0" xr:uid="{FA90A6E6-BB21-441F-ABA4-CD56C3348D2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L4 -02131 -041 - Accrued Interest Payable Developer Fee - Both]&gt;</t>
        </r>
      </text>
    </comment>
    <comment ref="L298" authorId="0" shapeId="0" xr:uid="{827CB361-455C-4B6A-8249-C2693FFD168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L4 -02150 -001 - Accrued Operating Expense Catchall - Both]&gt;</t>
        </r>
      </text>
    </comment>
    <comment ref="L299" authorId="0" shapeId="0" xr:uid="{5A5F33A4-EADE-4066-AA47-C68F970C9FF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L4 -02150 -011 - Accrued Property Tax - Both]&gt;</t>
        </r>
      </text>
    </comment>
    <comment ref="L300" authorId="0" shapeId="0" xr:uid="{C36F75EF-E637-437A-89AD-17BEABCF789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L4 -02150 -021 - Partnership Fee Payable - Both]&gt;</t>
        </r>
      </text>
    </comment>
    <comment ref="L301" authorId="0" shapeId="0" xr:uid="{D8C58F48-D294-461E-8CD0-DCD67955253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L4 -02150 -091 - Accrued Operating Expense Other - Both]&gt;</t>
        </r>
      </text>
    </comment>
    <comment ref="L303" authorId="0" shapeId="0" xr:uid="{63882075-58CA-4D4F-B432-28FBEB0DD06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L4 -02160 -001 - NP Short Term Catchall - Both]&gt;</t>
        </r>
      </text>
    </comment>
    <comment ref="L304" authorId="0" shapeId="0" xr:uid="{5C4A5635-8BD3-4177-A603-C9D9ADE7A88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L4 -02160 -031 - NP Other Loansand Notes Surplus Cash - Both]&gt;</t>
        </r>
      </text>
    </comment>
    <comment ref="L305" authorId="0" shapeId="0" xr:uid="{4DAFF50A-6391-4CC7-B4B4-1F776247989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L4 -02160 -032 - NP Other Loansand Notes - Both]&gt;</t>
        </r>
      </text>
    </comment>
    <comment ref="L306" authorId="0" shapeId="0" xr:uid="{D08C045F-CFDD-4815-9043-F7F8DBC3856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L4 -02160 -041 - NP Flexible Subsidy Loan - Both]&gt;</t>
        </r>
      </text>
    </comment>
    <comment ref="L307" authorId="0" shapeId="0" xr:uid="{230E605A-C957-4130-867E-D8669876E69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L4 -02160 -051 - NP Capital Improvements Loan - Both]&gt;</t>
        </r>
      </text>
    </comment>
    <comment ref="L308" authorId="0" shapeId="0" xr:uid="{F860603D-E4D3-4126-8E6F-848AF167A57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L4 -02160 -052 - NP Operating Loss Loan - Both]&gt;</t>
        </r>
      </text>
    </comment>
    <comment ref="L309" authorId="0" shapeId="0" xr:uid="{BB3DA8F7-2CAD-498F-8EA0-4500192A641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L4 -02160 -053 - NP Capital Recovery Payment - Both]&gt;</t>
        </r>
      </text>
    </comment>
    <comment ref="L310" authorId="0" shapeId="0" xr:uid="{C9265458-7F13-4DF5-A087-FE3AD3DB39C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L4 -02160 -061 - NP 8a First - Both]&gt;</t>
        </r>
      </text>
    </comment>
    <comment ref="L311" authorId="0" shapeId="0" xr:uid="{FE2FBBE5-C1F6-4B5A-976F-E793B17FDB8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L4 -02160 -062 - NP 8a Second - Both]&gt;</t>
        </r>
      </text>
    </comment>
    <comment ref="L313" authorId="0" shapeId="0" xr:uid="{F6015121-1F65-4891-9E2C-78DA1F628D8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L4 -02165 -001 - Developer Fee Payable Current Catchall - Both]&gt;</t>
        </r>
      </text>
    </comment>
    <comment ref="L315" authorId="0" shapeId="0" xr:uid="{BA33EF1B-4D61-476A-9E2F-BCF352B3DF3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L4 -02170 -001 - Mortgage Payable Current Catchall - Both]&gt;</t>
        </r>
      </text>
    </comment>
    <comment ref="L316" authorId="0" shapeId="0" xr:uid="{224D9F69-495F-4B94-80FE-418A950EF50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L4 -02170 -011 - Senior Hard Debt Payable Current Catchall - Both]&gt;</t>
        </r>
      </text>
    </comment>
    <comment ref="L317" authorId="0" shapeId="0" xr:uid="{1B58E063-1122-4B8C-809D-92A8E8B42DF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L4 -02170 -012 - Senior Hard Debt Payable Current 1 - Both]&gt;</t>
        </r>
      </text>
    </comment>
    <comment ref="L318" authorId="0" shapeId="0" xr:uid="{508C52D0-F3A0-4E53-9392-76AC08B141F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L4 -02170 -013 - Senior Hard Debt Payable Current 2 - Both]&gt;</t>
        </r>
      </text>
    </comment>
    <comment ref="L319" authorId="0" shapeId="0" xr:uid="{6E5DA360-C747-4C8C-8DF5-F6A5D4BD2FD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L4 -02170 -014 - Senior Hard Debt Payable Current 3 - Both]&gt;</t>
        </r>
      </text>
    </comment>
    <comment ref="L320" authorId="0" shapeId="0" xr:uid="{B26EC5A1-CE1A-421B-B397-A4FB2FB25AF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L4 -02170 -015 - Senior Hard Debt Payable Current 4 - Both]&gt;</t>
        </r>
      </text>
    </comment>
    <comment ref="L321" authorId="0" shapeId="0" xr:uid="{77E59479-FDAB-4448-99BD-ADF3F0BE238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L4 -02170 -016 - Senior Hard Debt Payable Current 5 - Both]&gt;</t>
        </r>
      </text>
    </comment>
    <comment ref="L322" authorId="0" shapeId="0" xr:uid="{087F0591-067A-4473-843F-D04EB2F487A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L4 -02170 -021 - Junior Hard Debt Payable Current Catchall - Both]&gt;</t>
        </r>
      </text>
    </comment>
    <comment ref="L323" authorId="0" shapeId="0" xr:uid="{E1EAE4B2-2670-4B72-A1EC-0F3A5E846A4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L4 -02170 -022 - Junior Hard Debt Payable Current 1 - Both]&gt;</t>
        </r>
      </text>
    </comment>
    <comment ref="L324" authorId="0" shapeId="0" xr:uid="{69E01A0D-C3E0-49A5-BA1A-8F0A18CC217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L4 -02170 -023 - Junior Hard Debt Payable Current 2 - Both]&gt;</t>
        </r>
      </text>
    </comment>
    <comment ref="L325" authorId="0" shapeId="0" xr:uid="{81338DFF-BC08-40A5-B257-2E5F866F72B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L4 -02170 -024 - Junior Hard Debt Payable Current 3 - Both]&gt;</t>
        </r>
      </text>
    </comment>
    <comment ref="L326" authorId="0" shapeId="0" xr:uid="{730765B0-EEC6-468B-8A3A-900D4601922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L4 -02170 -025 - Junior Hard Debt Payable Current 4 - Both]&gt;</t>
        </r>
      </text>
    </comment>
    <comment ref="L327" authorId="0" shapeId="0" xr:uid="{8FC3DECD-A4AE-4436-97BF-166847134EB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L4 -02170 -026 - Junior Hard Debt Payable Current 5 - Both]&gt;</t>
        </r>
      </text>
    </comment>
    <comment ref="L328" authorId="0" shapeId="0" xr:uid="{AF76BCF2-E65D-4899-AC22-700C9822990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L4 -02170 -031 - Other Mortgage Payable Current Catchall - Both]&gt;</t>
        </r>
      </text>
    </comment>
    <comment ref="L329" authorId="0" shapeId="0" xr:uid="{C754112C-5378-4B8C-81AE-060A5363187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L4 -02170 -032 - Other Mortgage Payable Current 1 - Both]&gt;</t>
        </r>
      </text>
    </comment>
    <comment ref="L330" authorId="0" shapeId="0" xr:uid="{7651FC4B-D686-4A68-8B76-0403EA9A4C4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L4 -02170 -033 - Other Mortgage Payable Current 2 - Both]&gt;</t>
        </r>
      </text>
    </comment>
    <comment ref="L331" authorId="0" shapeId="0" xr:uid="{CE2E3877-2DF7-4CF3-8B99-3E3C2504C54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L4 -02170 -034 - Other Mortgage Payable Current 3 - Both]&gt;</t>
        </r>
      </text>
    </comment>
    <comment ref="L332" authorId="0" shapeId="0" xr:uid="{E73A04EC-4534-403E-8E82-229063237DF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L4 -02170 -035 - Other Mortgage Payable Current 4 - Both]&gt;</t>
        </r>
      </text>
    </comment>
    <comment ref="L333" authorId="0" shapeId="0" xr:uid="{02D8D82A-A1EC-4F98-876F-B4821577256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L4 -02170 -036 - Other Mortgage Payable Current 5 - Both]&gt;</t>
        </r>
      </text>
    </comment>
    <comment ref="L335" authorId="0" shapeId="0" xr:uid="{6C9EB2CD-5E5F-4014-984E-82A5B831B12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L4 -02180 -001 - Utility Allowance Payable - Both]&gt;</t>
        </r>
      </text>
    </comment>
    <comment ref="L337" authorId="0" shapeId="0" xr:uid="{AE0DBDB4-0736-44DC-BA15-5F2D9A35F48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L4 -02190 -001 - Current Liability Other Catchall - Both]&gt;</t>
        </r>
      </text>
    </comment>
    <comment ref="L338" authorId="0" shapeId="0" xr:uid="{C8879108-3EC6-49D3-B3EF-D04FA527D03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L4 -02190 -011 - AP Current Other - Both]&gt;</t>
        </r>
      </text>
    </comment>
    <comment ref="L339" authorId="0" shapeId="0" xr:uid="{45F029B0-48BE-4BAE-81F7-EFAEB6C7A92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L4 -02190 -031 - Due To Affiliate Catchall - Both]&gt;</t>
        </r>
      </text>
    </comment>
    <comment ref="L340" authorId="0" shapeId="0" xr:uid="{E905C4EA-CBA4-464D-B0CF-EC76302ECEC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L4 -02190 -032 - Due To General Partner - Both]&gt;</t>
        </r>
      </text>
    </comment>
    <comment ref="L341" authorId="0" shapeId="0" xr:uid="{0E435D9A-1310-4772-B223-1196A7C0E86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L4 -02190 -033 - Due To Limited Partner - Both]&gt;</t>
        </r>
      </text>
    </comment>
    <comment ref="L342" authorId="0" shapeId="0" xr:uid="{2218D6B3-EBEC-4B48-8B5C-E22501E9754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L4 -02190 -034 - Due To Stockholders - Both]&gt;</t>
        </r>
      </text>
    </comment>
    <comment ref="L343" authorId="0" shapeId="0" xr:uid="{AEE39A5A-A11B-432A-ADEE-25234367960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L4 -02190 -035 - Due To Officer Member - Both]&gt;</t>
        </r>
      </text>
    </comment>
    <comment ref="L344" authorId="0" shapeId="0" xr:uid="{DC085E4D-D334-41D7-A33F-0E7E7246648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L4 -02190 -039 - Due To Affiliate Other - Both]&gt;</t>
        </r>
      </text>
    </comment>
    <comment ref="L345" authorId="0" shapeId="0" xr:uid="{00978B4B-5A64-48D1-A8F7-7C65ADCBEF7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L4 -02190 -041 - Due To Non Affiliate Catchall - Both]&gt;</t>
        </r>
      </text>
    </comment>
    <comment ref="L346" authorId="0" shapeId="0" xr:uid="{DE90D22A-1F82-40C8-B580-455E7EE9C8F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L4 -02190 -042 - Due To Managing Agent - Both]&gt;</t>
        </r>
      </text>
    </comment>
    <comment ref="L347" authorId="0" shapeId="0" xr:uid="{0B591FD7-A2EE-44EA-85CF-CE7669D60DA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L4 -02190 -043 - Due To General Contractor - Both]&gt;</t>
        </r>
      </text>
    </comment>
    <comment ref="L348" authorId="0" shapeId="0" xr:uid="{9DB2D314-B93E-424D-A8DC-4F3AE851C4F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L4 -02190 -049 - Due To Non Affiliate Other - Both]&gt;</t>
        </r>
      </text>
    </comment>
    <comment ref="L349" authorId="0" shapeId="0" xr:uid="{B0FDD857-6E94-4DC0-858F-27A2ED4BB49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L4 -02190 -051 - Due To HUD Catchall - Both]&gt;</t>
        </r>
      </text>
    </comment>
    <comment ref="L350" authorId="0" shapeId="0" xr:uid="{ED15EE16-C5CA-4D85-BA20-43D14DF24AD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L4 -02190 -052 - Due To HUD Custom1 - Both]&gt;</t>
        </r>
      </text>
    </comment>
    <comment ref="L351" authorId="0" shapeId="0" xr:uid="{CF1091AE-955C-48DA-854C-C7584DA5444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L4 -02190 -053 - Due To HUD Custom2 - Both]&gt;</t>
        </r>
      </text>
    </comment>
    <comment ref="L352" authorId="0" shapeId="0" xr:uid="{3E4A4B47-FE96-427B-90A1-32A770F03A0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L4 -02190 -054 - Due To HUD Custom3 - Both]&gt;</t>
        </r>
      </text>
    </comment>
    <comment ref="L353" authorId="0" shapeId="0" xr:uid="{6DD8F949-B643-4C30-BE39-16D74F23EEC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L4 -02190 -055 - Due To HUD Custom4 - Both]&gt;</t>
        </r>
      </text>
    </comment>
    <comment ref="L354" authorId="0" shapeId="0" xr:uid="{47757A6F-3068-428D-A0AC-812113ABAC8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L4 -02190 -056 - Due To HUD Custom5 - Both]&gt;</t>
        </r>
      </text>
    </comment>
    <comment ref="L355" authorId="0" shapeId="0" xr:uid="{CFA999E8-C47F-4AB2-9182-1212CFC5C7F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L4 -02190 -061 - Due To State Government Catchall - Both]&gt;</t>
        </r>
      </text>
    </comment>
    <comment ref="L356" authorId="0" shapeId="0" xr:uid="{EB685C0C-92D1-4992-8620-DC3C6D19B69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L4 -02190 -062 - Due To State Government Custom1 - Both]&gt;</t>
        </r>
      </text>
    </comment>
    <comment ref="L357" authorId="0" shapeId="0" xr:uid="{17743F8F-4205-4D4A-81C1-E8B3A0FF65D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L4 -02190 -063 - Due To State Government Custom2 - Both]&gt;</t>
        </r>
      </text>
    </comment>
    <comment ref="L358" authorId="0" shapeId="0" xr:uid="{B649A398-3D18-4882-841E-16944002E9A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L4 -02190 -064 - Due To State Government Custom3 - Both]&gt;</t>
        </r>
      </text>
    </comment>
    <comment ref="L359" authorId="0" shapeId="0" xr:uid="{9C0E8923-1BA3-4A0A-BE5D-3968FBFBFBA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L4 -02190 -071 - Due To Local Government Catchall - Both]&gt;</t>
        </r>
      </text>
    </comment>
    <comment ref="L360" authorId="0" shapeId="0" xr:uid="{942AB7D6-07C3-4259-9467-DEDE14357AC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L4 -02190 -072 - Due To Local Government Custom1 - Both]&gt;</t>
        </r>
      </text>
    </comment>
    <comment ref="L361" authorId="0" shapeId="0" xr:uid="{ED839410-6E47-425F-B258-1402200B55A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L4 -02190 -073 - Due To Local Government Custom2 - Both]&gt;</t>
        </r>
      </text>
    </comment>
    <comment ref="L362" authorId="0" shapeId="0" xr:uid="{4E5235AF-77FB-4625-8E32-9B7C3CB04FD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L4 -02190 -074 - Due To Local Government Custom3 - Both]&gt;</t>
        </r>
      </text>
    </comment>
    <comment ref="L363" authorId="0" shapeId="0" xr:uid="{36335412-D8BF-428D-A897-AA3CB269847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L4 -02190 -075 - Due To Local Government Custom4 - Both]&gt;</t>
        </r>
      </text>
    </comment>
    <comment ref="L364" authorId="0" shapeId="0" xr:uid="{58320C35-12C1-4953-A52E-0E89ECB52D1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L4 -02190 -076 - Due To Local Government Custom5 - Both]&gt;</t>
        </r>
      </text>
    </comment>
    <comment ref="L365" authorId="0" shapeId="0" xr:uid="{C50A45B5-647E-4AFA-83FC-44A57B41B04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L4 -02190 -081 - Due To Tenant Catchall - Both]&gt;</t>
        </r>
      </text>
    </comment>
    <comment ref="L366" authorId="0" shapeId="0" xr:uid="{A5274E2A-9335-4393-A93D-E3A7E0A4D1E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L4 -02190 -082 - Due To Tenant Residential - Both]&gt;</t>
        </r>
      </text>
    </comment>
    <comment ref="L367" authorId="0" shapeId="0" xr:uid="{CCD23EB7-DC7A-43ED-B5C1-B328B44B026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L4 -02190 -083 - Due To Tenant Commercial - Both]&gt;</t>
        </r>
      </text>
    </comment>
    <comment ref="L368" authorId="0" shapeId="0" xr:uid="{E99BA6D1-D22D-4EF9-903C-612E7BF8D1F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L4 -02190 -084 - Due To Tenant Security Account - Both]&gt;</t>
        </r>
      </text>
    </comment>
    <comment ref="L369" authorId="0" shapeId="0" xr:uid="{F395FDB6-568C-4394-A2BE-354BFC903AB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L4 -02190 -091 - Due To Account Catchall - Both]&gt;</t>
        </r>
      </text>
    </comment>
    <comment ref="L370" authorId="0" shapeId="0" xr:uid="{F372BE06-7C93-4BDD-B54B-521832FD56C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L4 -02190 -092 - Due To Escrow - Both]&gt;</t>
        </r>
      </text>
    </comment>
    <comment ref="L371" authorId="0" shapeId="0" xr:uid="{D69D0606-4EB4-4A2F-8A08-7B539B035EA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L4 -02190 -093 - Due To Operating Account - Both]&gt;</t>
        </r>
      </text>
    </comment>
    <comment ref="L372" authorId="0" shapeId="0" xr:uid="{D82177F6-614C-4B8A-88D1-AA60249A0F8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L4 -02190 -094 - Due To Replacement Reserve - Both]&gt;</t>
        </r>
      </text>
    </comment>
    <comment ref="L373" authorId="0" shapeId="0" xr:uid="{CE3C6C54-5072-46D9-8BDB-0EB990B4E99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L4 -02190 -099 - Due To Account Other - Both]&gt;</t>
        </r>
      </text>
    </comment>
    <comment ref="L375" authorId="0" shapeId="0" xr:uid="{D1369894-01AF-44CC-9C61-97559A3B5FD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L4 -02191 -001 - Tenant Deposit Catchall - Both]&gt;</t>
        </r>
      </text>
    </comment>
    <comment ref="L376" authorId="0" shapeId="0" xr:uid="{C6925FFD-5C4A-477B-A6B8-71B8CE6EFB0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L4 -02191 -011 - Tenant Deposit Residential Catchall - Both]&gt;</t>
        </r>
      </text>
    </comment>
    <comment ref="L377" authorId="0" shapeId="0" xr:uid="{238A3F09-2B22-4B05-AD07-B99002B44E0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L4 -02191 -021 - Tenant Deposit Commercial Catchall - Both]&gt;</t>
        </r>
      </text>
    </comment>
    <comment ref="L378" authorId="0" shapeId="0" xr:uid="{588E72F2-070D-4E12-90E6-724758614AD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L4 -02191 -091 - Tenant Deposit Other - Both]&gt;</t>
        </r>
      </text>
    </comment>
    <comment ref="L380" authorId="0" shapeId="0" xr:uid="{700B5623-5288-485C-B0E1-1832C3EA314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L4 -02210 -001 - Prepaid Revenue Catchall - Both]&gt;</t>
        </r>
      </text>
    </comment>
    <comment ref="L381" authorId="0" shapeId="0" xr:uid="{79601B78-2074-4930-B3FE-B0C83F8A26E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L4 -02210 -011 - Prepaid Rentby Tenant - Both]&gt;</t>
        </r>
      </text>
    </comment>
    <comment ref="L382" authorId="0" shapeId="0" xr:uid="{B7FA57D3-4509-4BFE-A747-FE1AC0E08EF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L4 -02210 -091 - Prepaid Revenue Other - Both]&gt;</t>
        </r>
      </text>
    </comment>
    <comment ref="L384" authorId="0" shapeId="0" xr:uid="{60463353-7302-4F57-903D-C7679462A35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L4 -02230 -001 - Apartment Rehabilitation Deposit Coop - Both]&gt;</t>
        </r>
      </text>
    </comment>
    <comment ref="L387" authorId="0" shapeId="0" xr:uid="{C72C7926-B969-4C98-880F-729081E2BA9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L4 -02305 -001 - AP Long Term Entity - Both]&gt;</t>
        </r>
      </text>
    </comment>
    <comment ref="L389" authorId="0" shapeId="0" xr:uid="{FBADCEDB-11D3-4AA1-A91F-475CBC43187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L4 -02306 -001 - Accrued Lease Payment Payable Long Term - Both]&gt;</t>
        </r>
      </text>
    </comment>
    <comment ref="L391" authorId="0" shapeId="0" xr:uid="{0C816EA3-D9F0-47A5-80C8-696DDE5DE9C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L4 -02310 -001 - NP Long Term Catchall - Both]&gt;</t>
        </r>
      </text>
    </comment>
    <comment ref="L392" authorId="0" shapeId="0" xr:uid="{40C28508-B3DB-49A2-8008-4B71F1585A3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L4 -02310 -031 - NP Surplus Cash - Both]&gt;</t>
        </r>
      </text>
    </comment>
    <comment ref="L393" authorId="0" shapeId="0" xr:uid="{31E9045A-F658-4FBA-93D2-7CAB94A06ED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L4 -02310 -032 - NP Other Loans and Notes - Both]&gt;</t>
        </r>
      </text>
    </comment>
    <comment ref="L394" authorId="0" shapeId="0" xr:uid="{EAEDCCC8-C39F-4D9B-8A49-F0C3D023A30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L4 -02310 -033 - Other Loans and NP Surplus Cash - Both]&gt;</t>
        </r>
      </text>
    </comment>
    <comment ref="L395" authorId="0" shapeId="0" xr:uid="{F6E60610-EED5-4D74-BA3C-C51D28F63AE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L4 -02310 -041 - NP Long Term Flexible Subsidy Loan - Both]&gt;</t>
        </r>
      </text>
    </comment>
    <comment ref="L396" authorId="0" shapeId="0" xr:uid="{27BC3BE3-F34E-4FB1-8E0C-3F8BA0FECE5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L4 -02310 -051 - NP Long Term Capital Improvements Loan - Both]&gt;</t>
        </r>
      </text>
    </comment>
    <comment ref="L397" authorId="0" shapeId="0" xr:uid="{FAA99634-3572-4515-928D-5535D27D387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L4 -02310 -052 - NP Long Term Operating Loss Loan - Both]&gt;</t>
        </r>
      </text>
    </comment>
    <comment ref="L398" authorId="0" shapeId="0" xr:uid="{4B4339EE-9959-4200-888B-09DE772374C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L4 -02310 -053 - NP Long Term Capital Recovery Payment - Both]&gt;</t>
        </r>
      </text>
    </comment>
    <comment ref="L399" authorId="0" shapeId="0" xr:uid="{D0DDDD21-8C64-403A-9912-FD00A64FB95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L4 -02310 -061 - NP Long Term 8a First - Both]&gt;</t>
        </r>
      </text>
    </comment>
    <comment ref="L400" authorId="0" shapeId="0" xr:uid="{17D9B1D0-86EE-41D9-AE16-7256D245625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L4 -02310 -062 - NP Long Term 8a Second - Both]&gt;</t>
        </r>
      </text>
    </comment>
    <comment ref="L402" authorId="0" shapeId="0" xr:uid="{D5DFC56E-9654-4754-A4C7-6FA311BA95B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L4 -02315 -001 - Developer Fee Payable Long Term Catchall - Both]&gt;</t>
        </r>
      </text>
    </comment>
    <comment ref="L404" authorId="0" shapeId="0" xr:uid="{CE65E807-AAEB-4523-A422-A64863EC161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L4 -02320 -001 - Mortgage Payable Long Term Catchall - Both]&gt;</t>
        </r>
      </text>
    </comment>
    <comment ref="L405" authorId="0" shapeId="0" xr:uid="{FAB8C4B3-83A0-4A76-A64D-35DCA2AD170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L4 -02320 -011 - Senior Hard Debt Payable Long Term Catchall - Both]&gt;</t>
        </r>
      </text>
    </comment>
    <comment ref="L406" authorId="0" shapeId="0" xr:uid="{B176E337-5C7A-4F3B-BA69-1A0EF782461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L4 -02320 -012 - Senior Hard Debt Payable Long Term 1 - Both]&gt;</t>
        </r>
      </text>
    </comment>
    <comment ref="L407" authorId="0" shapeId="0" xr:uid="{09F8AE6E-8413-4F0E-AC04-82FEB52F0F1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L4 -02320 -013 - Senior Hard Debt Payable Long Term 2 - Both]&gt;</t>
        </r>
      </text>
    </comment>
    <comment ref="L408" authorId="0" shapeId="0" xr:uid="{5D69995B-858A-4E9F-AAE2-E67F2908071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L4 -02320 -014 - Senior Hard Debt Payable Long Term 3 - Both]&gt;</t>
        </r>
      </text>
    </comment>
    <comment ref="L409" authorId="0" shapeId="0" xr:uid="{4B3893BC-F959-4555-944D-E574C180718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L4 -02320 -015 - Senior Hard Debt Payable Long Term 4 - Both]&gt;</t>
        </r>
      </text>
    </comment>
    <comment ref="L410" authorId="0" shapeId="0" xr:uid="{69306854-2652-437C-8912-FDC56D83388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L4 -02320 -016 - Senior Hard Debt Payable Long Term 5 - Both]&gt;</t>
        </r>
      </text>
    </comment>
    <comment ref="L411" authorId="0" shapeId="0" xr:uid="{3D1118D5-FC39-4D0C-9B51-3437EEA5C36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L4 -02320 -021 - Junior Hard Debt Payable Long Term Catchall - Both]&gt;</t>
        </r>
      </text>
    </comment>
    <comment ref="L412" authorId="0" shapeId="0" xr:uid="{BE27D922-033A-4953-9A33-2ADF3C7EBA7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L4 -02320 -022 - Junior Hard Debt Payable Long Term 1 - Both]&gt;</t>
        </r>
      </text>
    </comment>
    <comment ref="L413" authorId="0" shapeId="0" xr:uid="{79FC3C60-F91E-41D3-A69D-32200AE1EF9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L4 -02320 -023 - Junior Hard Debt Payable Long Term 2 - Both]&gt;</t>
        </r>
      </text>
    </comment>
    <comment ref="L414" authorId="0" shapeId="0" xr:uid="{9F870DE2-6BAA-4F98-B425-0D033CA0EF1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L4 -02320 -024 - Junior Hard Debt Payable Long Term 3 - Both]&gt;</t>
        </r>
      </text>
    </comment>
    <comment ref="L415" authorId="0" shapeId="0" xr:uid="{B1FFDD90-5822-481E-9D8A-792B06252D3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L4 -02320 -025 - Junior Hard Debt Payable Long Term 4 - Both]&gt;</t>
        </r>
      </text>
    </comment>
    <comment ref="L416" authorId="0" shapeId="0" xr:uid="{DC34495C-D548-4DCF-AA82-66E823ACD2C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L4 -02320 -026 - Junior Hard Debt Payable Long Term 5 - Both]&gt;</t>
        </r>
      </text>
    </comment>
    <comment ref="L417" authorId="0" shapeId="0" xr:uid="{5BB6C216-C0DB-486E-A491-E0B4332E3FD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L4 -02320 -031 - Other Mortgage Payable Long Term Catchall - Both]&gt;</t>
        </r>
      </text>
    </comment>
    <comment ref="L418" authorId="0" shapeId="0" xr:uid="{17FC3810-D8CA-48BC-AFB9-166B4D5DE8F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L4 -02320 -032 - Other Mortgage Payable Long Term 1 - Both]&gt;</t>
        </r>
      </text>
    </comment>
    <comment ref="L419" authorId="0" shapeId="0" xr:uid="{C020924C-5316-4C40-924A-62AAD08140E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L4 -02320 -033 - Other Mortgage Payable Long Term 2 - Both]&gt;</t>
        </r>
      </text>
    </comment>
    <comment ref="L420" authorId="0" shapeId="0" xr:uid="{20BDE78B-46BC-414E-B214-480263554C3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L4 -02320 -034 - Other Mortgage Payable Long Term 3 - Both]&gt;</t>
        </r>
      </text>
    </comment>
    <comment ref="L421" authorId="0" shapeId="0" xr:uid="{3C287875-CF75-4B33-AF58-1D92D9B18FF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L4 -02320 -035 - Other Mortgage Payable Long Term 4 - Both]&gt;</t>
        </r>
      </text>
    </comment>
    <comment ref="L422" authorId="0" shapeId="0" xr:uid="{70807CD6-FD08-4865-9193-454DDAA835C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L4 -02320 -036 - Other Mortgage Payable Long Term 5 - Both]&gt;</t>
        </r>
      </text>
    </comment>
    <comment ref="L424" authorId="0" shapeId="0" xr:uid="{0B0CB21F-DA34-464F-B4DA-16C50BA344B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L4 -02330 -001 - Accrued Interest Payable Long Term Catchall - Both]&gt;</t>
        </r>
      </text>
    </comment>
    <comment ref="L425" authorId="0" shapeId="0" xr:uid="{1F74976C-5F71-4BCF-A17F-EAED6934797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L4 -02330 -011 - Accrued Interest Payable Section 236 - Both]&gt;</t>
        </r>
      </text>
    </comment>
    <comment ref="L426" authorId="0" shapeId="0" xr:uid="{71F17625-1C50-4306-B1C6-D52923AC840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L4 -02330 -021 - Accrued Interest Payable First Mortgage - Both]&gt;</t>
        </r>
      </text>
    </comment>
    <comment ref="L427" authorId="0" shapeId="0" xr:uid="{609EB767-60AD-4D06-8410-4D33A9AE3E4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L4 -02330 -022 - Accrued Interest Payable Other Mortgages - Both]&gt;</t>
        </r>
      </text>
    </comment>
    <comment ref="L428" authorId="0" shapeId="0" xr:uid="{62E13F74-CE2F-4F07-90BF-61145994C01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L4 -02330 -031 - Accrued Interest Payable Other Loans and Notes Surplus Cash - Both]&gt;</t>
        </r>
      </text>
    </comment>
    <comment ref="L429" authorId="0" shapeId="0" xr:uid="{DC21DE61-94B8-432A-B8A0-FEE08D96680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L4 -02330 -032 - Accrued Interest Payable Other Loans and Notes - Both]&gt;</t>
        </r>
      </text>
    </comment>
    <comment ref="L430" authorId="0" shapeId="0" xr:uid="{7AF219D4-5EFF-4586-AF18-4EBF5DA6726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L4 -02330 -041 - Accrued Interest Payable Flexible Subsidy Loan - Both]&gt;</t>
        </r>
      </text>
    </comment>
    <comment ref="L431" authorId="0" shapeId="0" xr:uid="{C7AF19F8-F34C-4142-8605-1DC0BD89892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L4 -02330 -051 - Accrued Interest Payable Capital Improvements Loan - Both]&gt;</t>
        </r>
      </text>
    </comment>
    <comment ref="L432" authorId="0" shapeId="0" xr:uid="{2C8514E7-8104-45DC-A8DA-CBA91E5306F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L4 -02330 -052 - Accrued Interest Payable Operating Loss Loan - Both]&gt;</t>
        </r>
      </text>
    </comment>
    <comment ref="L433" authorId="0" shapeId="0" xr:uid="{43BDEB8C-B73C-487B-A70D-ED92BC35506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L4 -02330 -053 - Accrued Interest Payable Capital Recovery Payment - Both]&gt;</t>
        </r>
      </text>
    </comment>
    <comment ref="L434" authorId="0" shapeId="0" xr:uid="{2E162F05-4BBD-4606-8480-D0D82450697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L4 -02330 -061 - Accrued Interest Payable Developer Fee - Both]&gt;</t>
        </r>
      </text>
    </comment>
    <comment ref="L436" authorId="0" shapeId="0" xr:uid="{F6B79EE9-02CD-4AAD-B380-4131E867022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L4 -02340 -001 - Debt Issuance Cost - Both]&gt;</t>
        </r>
      </text>
    </comment>
    <comment ref="L438" authorId="0" shapeId="0" xr:uid="{9BD94AC2-A6BA-4B16-B89A-E49D1FAE213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L4 -02350 -001 - Tenant Deposit Catchall - Both]&gt;</t>
        </r>
      </text>
    </comment>
    <comment ref="L439" authorId="0" shapeId="0" xr:uid="{85FE4485-8FA2-4B20-9B44-153FE1DBFA2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L4 -02350 -011 - Tenant Deposit Residential Catchall - Both]&gt;</t>
        </r>
      </text>
    </comment>
    <comment ref="L440" authorId="0" shapeId="0" xr:uid="{6E02C993-FCE1-4CBF-9A8E-BC507672EF6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L4 -02350 -021 - Tenant Deposit Commercial Catchall - Both]&gt;</t>
        </r>
      </text>
    </comment>
    <comment ref="L441" authorId="0" shapeId="0" xr:uid="{3DD26F72-D7BE-4D33-8465-D1C4D838E87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L4 -02350 -091 - Tenant Deposit Other - Both]&gt;</t>
        </r>
      </text>
    </comment>
    <comment ref="L443" authorId="0" shapeId="0" xr:uid="{E0B15465-44A9-4908-B0E3-A9D29E4AE09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L4 -02390 -001 - Long Term Liability Other Catchall - Both]&gt;</t>
        </r>
      </text>
    </comment>
    <comment ref="L444" authorId="0" shapeId="0" xr:uid="{DAA62C06-88A2-4ECD-9CF1-0650DF9CB79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L4 -02390 -011 - Deferred Income - Both]&gt;</t>
        </r>
      </text>
    </comment>
    <comment ref="L445" authorId="0" shapeId="0" xr:uid="{D7C96F2D-6967-43F5-B59F-6B7C9F34CEF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L4 -02390 -031 - Due To Affiliate Catchall - Both]&gt;</t>
        </r>
      </text>
    </comment>
    <comment ref="L446" authorId="0" shapeId="0" xr:uid="{37E6E70E-E3E2-4F38-9226-1F662A03486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L4 -02390 -032 - Due To General Partner - Both]&gt;</t>
        </r>
      </text>
    </comment>
    <comment ref="L447" authorId="0" shapeId="0" xr:uid="{B5F4AD13-40D7-45AB-8B0C-2E2C779D913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L4 -02390 -033 - Due To Limited Partner - Both]&gt;</t>
        </r>
      </text>
    </comment>
    <comment ref="L448" authorId="0" shapeId="0" xr:uid="{82CFA5A7-CD01-42DA-9E0C-065205A07C2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L4 -02390 -034 - Due To Stockholders - Both]&gt;</t>
        </r>
      </text>
    </comment>
    <comment ref="L449" authorId="0" shapeId="0" xr:uid="{0252004F-0CA2-48DE-AA75-3369EDEB8D2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L4 -02390 -035 - Due To Officer Member - Both]&gt;</t>
        </r>
      </text>
    </comment>
    <comment ref="L450" authorId="0" shapeId="0" xr:uid="{EA7D87EF-FB19-4E6C-A462-398580DB05E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L4 -02390 -039 - Due To Affiliate Other - Both]&gt;</t>
        </r>
      </text>
    </comment>
    <comment ref="L451" authorId="0" shapeId="0" xr:uid="{DB6BB654-6609-47AA-9291-B14A00BC401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L4 -02390 -041 - Due To Non Affiliate Catchall - Both]&gt;</t>
        </r>
      </text>
    </comment>
    <comment ref="L452" authorId="0" shapeId="0" xr:uid="{C567E166-45DC-497F-A246-231DF39D047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L4 -02390 -042 - Due To Managing Agent - Both]&gt;</t>
        </r>
      </text>
    </comment>
    <comment ref="L453" authorId="0" shapeId="0" xr:uid="{A44F1A05-1D3A-40C4-91C0-9305D592DE5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L4 -02390 -043 - Due To General Contractor - Both]&gt;</t>
        </r>
      </text>
    </comment>
    <comment ref="L454" authorId="0" shapeId="0" xr:uid="{596E0F0A-0FF5-4275-8140-52D1AABA4B8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L4 -02390 -049 - Due To Non Affiliate Other - Both]&gt;</t>
        </r>
      </text>
    </comment>
    <comment ref="L455" authorId="0" shapeId="0" xr:uid="{B41E6C65-BA23-4A0B-B082-816D053132B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L4 -02390 -051 - Due To HUD Catchall - Both]&gt;</t>
        </r>
      </text>
    </comment>
    <comment ref="L456" authorId="0" shapeId="0" xr:uid="{963635AB-C5FE-459C-8923-CFC7995565B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L4 -02390 -052 - Due To HUD Custom 1 - Both]&gt;</t>
        </r>
      </text>
    </comment>
    <comment ref="L457" authorId="0" shapeId="0" xr:uid="{FFD09E5F-D5DF-4AD4-AF77-122B38DA218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L4 -02390 -053 - Due To HUD Custom 2 - Both]&gt;</t>
        </r>
      </text>
    </comment>
    <comment ref="L458" authorId="0" shapeId="0" xr:uid="{6117B265-A8B2-4E55-842C-FFFF7B5BB84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L4 -02390 -054 - Due To HUD Custom 3 - Both]&gt;</t>
        </r>
      </text>
    </comment>
    <comment ref="L459" authorId="0" shapeId="0" xr:uid="{AE458883-CB58-4E39-9815-65FB80F39BB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L4 -02390 -055 - Due To HUD Custom 4 - Both]&gt;</t>
        </r>
      </text>
    </comment>
    <comment ref="L460" authorId="0" shapeId="0" xr:uid="{CB42C7C3-4F83-4671-B638-B4CC74876A1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L4 -02390 -056 - Due To HUD Custom 5 - Both]&gt;</t>
        </r>
      </text>
    </comment>
    <comment ref="L461" authorId="0" shapeId="0" xr:uid="{3FC0EFAE-5D17-45A8-8646-74349F4C3F9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L4 -02390 -061 - Due To State Government Catchall - Both]&gt;</t>
        </r>
      </text>
    </comment>
    <comment ref="L462" authorId="0" shapeId="0" xr:uid="{6626267B-521E-47D9-8F0B-F9E0C5A3DBD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L4 -02390 -062 - Due To State Government Custom 1 - Both]&gt;</t>
        </r>
      </text>
    </comment>
    <comment ref="L463" authorId="0" shapeId="0" xr:uid="{ADC154DE-E2C3-487A-A23C-82FE32BEE70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L4 -02390 -063 - Due To State Government Custom 2 - Both]&gt;</t>
        </r>
      </text>
    </comment>
    <comment ref="L464" authorId="0" shapeId="0" xr:uid="{3CB56E46-649E-4FB4-BC41-6069A64F7C8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L4 -02390 -064 - Due To State Government Custom 3 - Both]&gt;</t>
        </r>
      </text>
    </comment>
    <comment ref="L465" authorId="0" shapeId="0" xr:uid="{8ACA27C0-6DF9-4F0E-A124-B7009C5414A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L4 -02390 -071 - Due To Local Government Catchall - Both]&gt;</t>
        </r>
      </text>
    </comment>
    <comment ref="L466" authorId="0" shapeId="0" xr:uid="{92AAA68D-26E4-4884-B1AB-92FEA248400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L4 -02390 -072 - Due To Local Government Custom 1 - Both]&gt;</t>
        </r>
      </text>
    </comment>
    <comment ref="L467" authorId="0" shapeId="0" xr:uid="{2C715E62-DADB-49CC-910C-0DCB3BC2398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L4 -02390 -073 - Due To Local Government Custom 2 - Both]&gt;</t>
        </r>
      </text>
    </comment>
    <comment ref="L468" authorId="0" shapeId="0" xr:uid="{2B3EE6CF-FBB9-49AB-8A27-1EC5DE1C97E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L4 -02390 -074 - Due To Local Government Custom 3 - Both]&gt;</t>
        </r>
      </text>
    </comment>
    <comment ref="L469" authorId="0" shapeId="0" xr:uid="{B41D9B23-E7BD-4CE9-83FF-EEEADE01208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L4 -02390 -075 - Due To Local Government Custom 4 - Both]&gt;</t>
        </r>
      </text>
    </comment>
    <comment ref="L470" authorId="0" shapeId="0" xr:uid="{0CD5E9BB-A987-4019-933B-C90E9EC89B5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L4 -02390 -076 - Due To Local Government Custom 5 - Both]&gt;</t>
        </r>
      </text>
    </comment>
    <comment ref="L471" authorId="0" shapeId="0" xr:uid="{B1053A32-BA9F-47A8-AD19-3EC4E444CFF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L4 -02390 -081 - Due To Tenant Catchall - Both]&gt;</t>
        </r>
      </text>
    </comment>
    <comment ref="L472" authorId="0" shapeId="0" xr:uid="{3DBEBB5E-A41C-426E-968C-C8E73B10D58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L4 -02390 -082 - Due To Tenant Residential - Both]&gt;</t>
        </r>
      </text>
    </comment>
    <comment ref="L473" authorId="0" shapeId="0" xr:uid="{AA79621E-A9DB-4392-B118-CBF3FDAD735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L4 -02390 -083 - Due To Tenant Commercial - Both]&gt;</t>
        </r>
      </text>
    </comment>
    <comment ref="L474" authorId="0" shapeId="0" xr:uid="{4B3E163E-2D3A-4A3A-80EA-3AC8DFB45FF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L4 -02390 -084 - Due To Tenant Security Account - Both]&gt;</t>
        </r>
      </text>
    </comment>
    <comment ref="L475" authorId="0" shapeId="0" xr:uid="{93EDB933-C415-4DF0-A87B-95B56B2CAD4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L4 -02390 -091 - Due To Account Catchall - Both]&gt;</t>
        </r>
      </text>
    </comment>
    <comment ref="L476" authorId="0" shapeId="0" xr:uid="{AB558CDD-F945-4E55-BF36-E646570ADB3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L4 -02390 -092 - Due To Escrow - Both]&gt;</t>
        </r>
      </text>
    </comment>
    <comment ref="L477" authorId="0" shapeId="0" xr:uid="{ECE1088F-C11A-4915-B4B2-9ABC98C75A9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L4 -02390 -093 - Due To Operating Account - Both]&gt;</t>
        </r>
      </text>
    </comment>
    <comment ref="L478" authorId="0" shapeId="0" xr:uid="{B66DB34E-7A17-45BA-A117-B990A824F91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L4 -02390 -094 - Due To Replacement Reserve - Both]&gt;</t>
        </r>
      </text>
    </comment>
    <comment ref="L479" authorId="0" shapeId="0" xr:uid="{0F3BAEE8-5DC1-4DFA-8F8D-9BED34E6A4D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L4 -02390 -099 - Due To Account Other - Both]&gt;</t>
        </r>
      </text>
    </comment>
    <comment ref="L483" authorId="0" shapeId="0" xr:uid="{C8A41E29-B137-4F95-BB8D-4FF77D3BABA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L4 -03110 -011 - Owner Equity Catchall - Both]&gt;</t>
        </r>
      </text>
    </comment>
    <comment ref="L484" authorId="0" shapeId="0" xr:uid="{4A3EA3B6-F530-4388-88B9-0B80B101116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L4 -03110 -021 - Limited Partner Equity - Both]&gt;</t>
        </r>
      </text>
    </comment>
    <comment ref="L485" authorId="0" shapeId="0" xr:uid="{DEF2D661-37D7-435A-8320-83FBEEAB661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L4 -03110 -031 - General Partner Equity - Both]&gt;</t>
        </r>
      </text>
    </comment>
    <comment ref="L486" authorId="0" shapeId="0" xr:uid="{64AA9BC7-8AA5-4E02-9439-DDCCB873CD6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L4 -03110 -091 - Other Equity - Both]&gt;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Halloran</author>
  </authors>
  <commentList>
    <comment ref="L7" authorId="0" shapeId="0" xr:uid="{F7739903-968F-47DA-B661-43A41A44149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L4 -05120 -001 - Residential Rent Catchall - Both]&gt;</t>
        </r>
      </text>
    </comment>
    <comment ref="L8" authorId="0" shapeId="0" xr:uid="{A70221DD-2B18-4240-8B1D-B2B559F3EB7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L4 -05120 -011 - Gross Potential Residential Rent - Both]&gt;</t>
        </r>
      </text>
    </comment>
    <comment ref="L9" authorId="0" shapeId="0" xr:uid="{8ECAA2A8-0233-459A-8F9E-83DAEA88CE2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L4 -05120 -021 - Tenant Assistance Payment - Both]&gt;</t>
        </r>
      </text>
    </comment>
    <comment ref="L11" authorId="0" shapeId="0" xr:uid="{179B486E-C17F-433E-A5F3-7ECAB4DBF9C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L4 -05130 -001 - Furniture and Equipment Rent Catchall - Both]&gt;</t>
        </r>
      </text>
    </comment>
    <comment ref="L13" authorId="0" shapeId="0" xr:uid="{AF83D4C1-3B6B-4EE1-8DB2-81DEF832293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L4 -05140 -001 - Commercial Rent Catchall - Both]&gt;</t>
        </r>
      </text>
    </comment>
    <comment ref="L15" authorId="0" shapeId="0" xr:uid="{5F886473-A132-4000-A139-93B82DE188D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L4 -05170 -001 - Garage and Parking Space Rent Catchall - Both]&gt;</t>
        </r>
      </text>
    </comment>
    <comment ref="L17" authorId="0" shapeId="0" xr:uid="{25B17376-AF1B-49E1-A112-C4755BBD2E5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L4 -05180 -001 - Flexible Subsidy Revenue Catchall - Both]&gt;</t>
        </r>
      </text>
    </comment>
    <comment ref="L19" authorId="0" shapeId="0" xr:uid="{4D3E114C-F281-4114-8AF1-F262BD13462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L4 -05190 -001 - Other Rent Catchall - Both]&gt;</t>
        </r>
      </text>
    </comment>
    <comment ref="L20" authorId="0" shapeId="0" xr:uid="{0624512F-E248-4431-9AE2-88967B1009C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L4 -05190 -011 - Excess Rent - Both]&gt;</t>
        </r>
      </text>
    </comment>
    <comment ref="L21" authorId="0" shapeId="0" xr:uid="{A80F6130-557A-47A6-AA69-06CAFC87EC4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L4 -05190 -012 - Insurance Claim Revenue - Both]&gt;</t>
        </r>
      </text>
    </comment>
    <comment ref="L22" authorId="0" shapeId="0" xr:uid="{D205EC17-1BFC-4935-A677-906A4806AB4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L4 -05190 -013 - Special Claim Revenue - Both]&gt;</t>
        </r>
      </text>
    </comment>
    <comment ref="L23" authorId="0" shapeId="0" xr:uid="{EF172113-623D-4B85-972E-0535E8104FA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L4 -05190 -014 - Retained Excess Income - Both]&gt;</t>
        </r>
      </text>
    </comment>
    <comment ref="L24" authorId="0" shapeId="0" xr:uid="{DA6080E1-3471-47B5-8329-FFE70BDE523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L4 -05190 -015 - Lease Revenue Nursing Home - Both]&gt;</t>
        </r>
      </text>
    </comment>
    <comment ref="L25" authorId="0" shapeId="0" xr:uid="{06F0D320-4A78-4331-AE1F-B6D693168E5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L4 -05190 -016 - Surcharge Revenue - Both]&gt;</t>
        </r>
      </text>
    </comment>
    <comment ref="L28" authorId="0" shapeId="0" xr:uid="{A8EAC92D-BB1D-4968-AA2D-2DD2B5C69C8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L4 -05220 -001 - Residential Vacancy Catchall - Both]&gt;</t>
        </r>
      </text>
    </comment>
    <comment ref="L30" authorId="0" shapeId="0" xr:uid="{C540F2F5-31F2-4D5A-A9AD-6A7D1D2F0F1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L4 -05230 -001 - Furniture and Equipment Vacancy Catchall - Both]&gt;</t>
        </r>
      </text>
    </comment>
    <comment ref="L32" authorId="0" shapeId="0" xr:uid="{544F019C-0041-4C07-B6CD-047512CCC2D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L4 -05240 -001 - Commercial Vacancy Catchall - Both]&gt;</t>
        </r>
      </text>
    </comment>
    <comment ref="L34" authorId="0" shapeId="0" xr:uid="{BF518040-2661-4BB7-8E0E-18ECA09C774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L4 -05250 -001 - Rental Concession Catchall - Both]&gt;</t>
        </r>
      </text>
    </comment>
    <comment ref="L36" authorId="0" shapeId="0" xr:uid="{235CAA87-13B5-450E-B7C1-69B9D9058E8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L4 -05270 -001 - Garage Vacancy Catchall - Both]&gt;</t>
        </r>
      </text>
    </comment>
    <comment ref="L38" authorId="0" shapeId="0" xr:uid="{E780AD07-E1E0-4F6F-97CE-A732C6822D0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L4 -05290 -001 - Other Rent Vacancy Catchall - Both]&gt;</t>
        </r>
      </text>
    </comment>
    <comment ref="L41" authorId="0" shapeId="0" xr:uid="{ECFFFD9B-1437-4886-AF54-1C454E3C719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L4 -05301 -001 - Elderly Service Revenue Catchall - Both]&gt;</t>
        </r>
      </text>
    </comment>
    <comment ref="L43" authorId="0" shapeId="0" xr:uid="{97E40C3C-C3C2-4CBD-8D95-29F75314449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L4 -05310 -001 - Healthcare Revenue Catchall - Both]&gt;</t>
        </r>
      </text>
    </comment>
    <comment ref="L44" authorId="0" shapeId="0" xr:uid="{1BE74BF3-1245-4CE7-B47E-21A9383269A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L4 -05310 -014 - Contractual Adjustmentfor Self Pay Patient - Both]&gt;</t>
        </r>
      </text>
    </comment>
    <comment ref="L45" authorId="0" shapeId="0" xr:uid="{3856B2B0-14A7-4D07-A4F4-280DACF84A6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L4 -05310 -024 - Contractual Adjustmentfor Medicare Patient - Both]&gt;</t>
        </r>
      </text>
    </comment>
    <comment ref="L46" authorId="0" shapeId="0" xr:uid="{E91DB4C8-0F8E-42BC-9178-3067C101915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L4 -05310 -034 - Contractual Adjustmentfor Medicaid Patient - Both]&gt;</t>
        </r>
      </text>
    </comment>
    <comment ref="L47" authorId="0" shapeId="0" xr:uid="{186954E0-C7CC-4583-B6F0-A6E09352428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L4 -05310 -044 - Contractual Adjustmentfor VA Patient - Both]&gt;</t>
        </r>
      </text>
    </comment>
    <comment ref="L48" authorId="0" shapeId="0" xr:uid="{5E8503A2-AB2E-4342-87FD-683ABD4ABAF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L4 -05310 -094 - Contractual Adjustmentfor Other Program - Both]&gt;</t>
        </r>
      </text>
    </comment>
    <comment ref="L50" authorId="0" shapeId="0" xr:uid="{A77C3293-51A8-429F-BD98-4FAB6C06832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L4 -05320 -001 - Shareholderand Resident Revenue Catchall - Both]&gt;</t>
        </r>
      </text>
    </comment>
    <comment ref="L51" authorId="0" shapeId="0" xr:uid="{4D0596D9-4FCD-425B-8A2D-1B6D578E766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L4 -05320 -034 - Food - Both]&gt;</t>
        </r>
      </text>
    </comment>
    <comment ref="L52" authorId="0" shapeId="0" xr:uid="{A4C32A88-BC0D-4BE8-9EA6-D3703931055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L4 -05320 -051 - Housekeeping Expense Catchall - Both]&gt;</t>
        </r>
      </text>
    </comment>
    <comment ref="L53" authorId="0" shapeId="0" xr:uid="{8076A0DE-9FBD-4EB4-B830-4F307E57E6A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L4 -05320 -061 - Medical Expense Catchall - Both]&gt;</t>
        </r>
      </text>
    </comment>
    <comment ref="L54" authorId="0" shapeId="0" xr:uid="{C5D9DC5B-B2D6-4825-942B-F9E0EAFC355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L4 -05320 -071 - Laundryand Linen - Both]&gt;</t>
        </r>
      </text>
    </comment>
    <comment ref="L56" authorId="0" shapeId="0" xr:uid="{4ABC3D11-65EF-49C4-B05C-23BB2CB33F4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L4 -05330 -001 - Revenue Not Partof Unit Package Catchall - Both]&gt;</t>
        </r>
      </text>
    </comment>
    <comment ref="L59" authorId="0" shapeId="0" xr:uid="{24032128-65FF-4AC4-B934-C1BDE7EF062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L4 -05410 -001 - Financial Revenue Project Operation - Both]&gt;</t>
        </r>
      </text>
    </comment>
    <comment ref="L61" authorId="0" shapeId="0" xr:uid="{0AD399A9-5F09-4BE2-972C-24E81D32BF5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L4 -05430 -001 - Investment Revenue Residual Receipt - Both]&gt;</t>
        </r>
      </text>
    </comment>
    <comment ref="L63" authorId="0" shapeId="0" xr:uid="{82DC4914-0D99-4D1F-B8FB-29CFB321E2D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L4 -05440 -001 - Investment Revenue Replacement Reserve - Both]&gt;</t>
        </r>
      </text>
    </comment>
    <comment ref="L65" authorId="0" shapeId="0" xr:uid="{533B0180-C9C6-4571-B721-122CE4F6557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L4 -05490 -001 - Investment Revenue Other - Both]&gt;</t>
        </r>
      </text>
    </comment>
    <comment ref="L68" authorId="0" shapeId="0" xr:uid="{9CA4D65D-3CAF-44D7-AF7C-17CC97C912D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L4 -05910 -001 - Laundry and Vending Revenue - Both]&gt;</t>
        </r>
      </text>
    </comment>
    <comment ref="L70" authorId="0" shapeId="0" xr:uid="{F3E75825-C2C4-40E4-87F0-B351C95C0BE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L4 -05920 -001 - Tenant Charge Catchall - Both]&gt;</t>
        </r>
      </text>
    </comment>
    <comment ref="L71" authorId="0" shapeId="0" xr:uid="{129FC864-421E-480D-9EA8-85BE47D13A6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L4 -05920 -011 - Damage and Cleaning Fees - Both]&gt;</t>
        </r>
      </text>
    </comment>
    <comment ref="L72" authorId="0" shapeId="0" xr:uid="{DD268E8A-E5D7-4B1D-BC57-0C44050DB36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L4 -05920 -012 - Forfeited Tenant Security Deposit - Both]&gt;</t>
        </r>
      </text>
    </comment>
    <comment ref="L73" authorId="0" shapeId="0" xr:uid="{A362AFCA-0866-4045-8930-6DAF9BE58FA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L4 -05920 -021 - Cable - Both]&gt;</t>
        </r>
      </text>
    </comment>
    <comment ref="L74" authorId="0" shapeId="0" xr:uid="{452315F4-A12E-40EC-BB13-E986CADB7C1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L4 -05920 -022 - Parking - Both]&gt;</t>
        </r>
      </text>
    </comment>
    <comment ref="L75" authorId="0" shapeId="0" xr:uid="{7282F577-3B14-4139-8196-818D417F85C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L4 -05920 -023 - Tenant Utility Passthru - Both]&gt;</t>
        </r>
      </text>
    </comment>
    <comment ref="L76" authorId="0" shapeId="0" xr:uid="{EEE96FF1-4BAA-4BE0-9D46-B421C45A656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L4 -05920 -024 - Application Fee - Both]&gt;</t>
        </r>
      </text>
    </comment>
    <comment ref="L78" authorId="0" shapeId="0" xr:uid="{953B598E-EBA4-4930-AB7F-8F2A0D0ACBE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L4 -05945 -001 - Interest Reduction Payments Section 236 only - Both]&gt;</t>
        </r>
      </text>
    </comment>
    <comment ref="L80" authorId="0" shapeId="0" xr:uid="{08BF84D5-E9BF-48AB-B91A-0A99A0638F2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L4 -05950 -001 - Grant Income - Both]&gt;</t>
        </r>
      </text>
    </comment>
    <comment ref="L82" authorId="0" shapeId="0" xr:uid="{27E9368F-74BA-4311-A2CC-88353690072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L4 -05990 -001 - Other Revenue Other - Both]&gt;</t>
        </r>
      </text>
    </comment>
    <comment ref="L86" authorId="0" shapeId="0" xr:uid="{71F1174D-7A32-498B-B6F7-9037B1E5EF3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L4 -06205 -001 - Admin General Catchall - Both]&gt;</t>
        </r>
      </text>
    </comment>
    <comment ref="L87" authorId="0" shapeId="0" xr:uid="{947573C5-5237-4A8F-9D98-64CF73B02AC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L4 -06205 -011 - Convention Meeting - Both]&gt;</t>
        </r>
      </text>
    </comment>
    <comment ref="L88" authorId="0" shapeId="0" xr:uid="{2104F21B-DBEE-4024-BFCD-8B1F9D31883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L4 -06205 -021 - Management Consultant - Both]&gt;</t>
        </r>
      </text>
    </comment>
    <comment ref="L89" authorId="0" shapeId="0" xr:uid="{D913CA71-AB84-4128-A824-4F3F93A6998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L4 -06205 -031 - Admin Expense Paid to Related Party - Both]&gt;</t>
        </r>
      </text>
    </comment>
    <comment ref="L90" authorId="0" shapeId="0" xr:uid="{134615A1-0982-485B-9D75-28D8DD6E43A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L4 -06205 -091 - Admin General Other - Both]&gt;</t>
        </r>
      </text>
    </comment>
    <comment ref="L92" authorId="0" shapeId="0" xr:uid="{353FFE63-0FB8-4E09-ACF3-684B8B64971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L4 -06210 -001 - Advertising and Marketing Catchall - Both]&gt;</t>
        </r>
      </text>
    </comment>
    <comment ref="L94" authorId="0" shapeId="0" xr:uid="{0DBB4EC9-8FBD-4AD4-9FA5-ACF4DD09AD8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L4 -06235 -001 - Apartment Resale Expense Coop Catchall - Both]&gt;</t>
        </r>
      </text>
    </comment>
    <comment ref="L96" authorId="0" shapeId="0" xr:uid="{7604AE7D-392E-49D0-B2C7-88B891A1144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L4 -06250 -001 - Other Renting Expense Catchall - Both]&gt;</t>
        </r>
      </text>
    </comment>
    <comment ref="L98" authorId="0" shapeId="0" xr:uid="{C6CA1A8C-F83C-471E-9AF3-C10052799FB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L4 -06310 -001 - Office Salary Catchall - Both]&gt;</t>
        </r>
      </text>
    </comment>
    <comment ref="L100" authorId="0" shapeId="0" xr:uid="{7BEFB7D2-E98B-4F4C-A094-7D4EFF66ECB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L4 -06311 -001 - Office Expense Catchall - Both]&gt;</t>
        </r>
      </text>
    </comment>
    <comment ref="L101" authorId="0" shapeId="0" xr:uid="{A578246B-C776-4282-81F8-93D03D91FAA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L4 -06311 -011 - Office Supply - Both]&gt;</t>
        </r>
      </text>
    </comment>
    <comment ref="L102" authorId="0" shapeId="0" xr:uid="{EDC5822B-CECA-41A5-8423-E4BDACBBE17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L4 -06311 -021 - Officeor Model Apartment Rent - Both]&gt;</t>
        </r>
      </text>
    </comment>
    <comment ref="L104" authorId="0" shapeId="0" xr:uid="{864D6A09-B3F7-4114-B4AD-3B678459D48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L4 -06320 -001 - Management Fee Catchall - Both]&gt;</t>
        </r>
      </text>
    </comment>
    <comment ref="L106" authorId="0" shapeId="0" xr:uid="{7A09BC2E-8CC5-46A7-BE40-81BF53209A9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L4 -06330 -001 - Property Manager Expense Catchall - Both]&gt;</t>
        </r>
      </text>
    </comment>
    <comment ref="L107" authorId="0" shapeId="0" xr:uid="{EB63C764-8D19-4C49-8FC4-588B510DF9A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L4 -06330 -011 - Manageror Superintendent Salary - Both]&gt;</t>
        </r>
      </text>
    </comment>
    <comment ref="L108" authorId="0" shapeId="0" xr:uid="{4BC38FFA-3872-419E-89EE-D771C830028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L4 -06330 -021 - Manageror Superintendent Rent Free Unit - Both]&gt;</t>
        </r>
      </text>
    </comment>
    <comment ref="L110" authorId="0" shapeId="0" xr:uid="{DFA5A012-C4D5-4F4E-891E-AF615AD7984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L4 -06340 -001 - Legal Expense Project Catchall - Both]&gt;</t>
        </r>
      </text>
    </comment>
    <comment ref="L112" authorId="0" shapeId="0" xr:uid="{97A8A471-FF6E-4AE8-884B-CE0D90A3759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L4 -06350 -001 - Audit Expense Catchall - Both]&gt;</t>
        </r>
      </text>
    </comment>
    <comment ref="L114" authorId="0" shapeId="0" xr:uid="{38886D09-E986-4642-95D4-9F7E850DE78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L4 -06351 -001 - Bookkeeping Fees and Accounting Service Catchall - Both]&gt;</t>
        </r>
      </text>
    </comment>
    <comment ref="L116" authorId="0" shapeId="0" xr:uid="{5E8DCB83-04F5-40CC-A6B9-69A2B7BCFD4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L4 -06360 -001 - Telephone and Answering Service Catchall - Both]&gt;</t>
        </r>
      </text>
    </comment>
    <comment ref="L118" authorId="0" shapeId="0" xr:uid="{803AB245-6667-4C1C-8641-694CAA349AC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L4 -06370 -001 - Bad Debts Catchall - Both]&gt;</t>
        </r>
      </text>
    </comment>
    <comment ref="L120" authorId="0" shapeId="0" xr:uid="{397FC563-5DF7-42CF-BB01-90F8685DDE3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L4 -06390 -001 - Other Administrative Expense - Both]&gt;</t>
        </r>
      </text>
    </comment>
    <comment ref="L123" authorId="0" shapeId="0" xr:uid="{D3AB6CA1-D5EA-4C83-AD64-C26D1881106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L4 -06420 -001 - Fuel Oil Coal - Both]&gt;</t>
        </r>
      </text>
    </comment>
    <comment ref="L125" authorId="0" shapeId="0" xr:uid="{B415D509-6D7F-46C6-B73E-64C943258F1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L4 -06450 -001 - Utility Catchall - Both]&gt;</t>
        </r>
      </text>
    </comment>
    <comment ref="L126" authorId="0" shapeId="0" xr:uid="{60018EA7-9F7E-497F-BA36-ED4EB5D16D2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L4 -06450 -011 - Electricity - Both]&gt;</t>
        </r>
      </text>
    </comment>
    <comment ref="L127" authorId="0" shapeId="0" xr:uid="{2886FD14-1AEC-4DB3-B013-AF8D5F6D471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L4 -06450 -021 - Gas - Both]&gt;</t>
        </r>
      </text>
    </comment>
    <comment ref="L128" authorId="0" shapeId="0" xr:uid="{2A110642-7248-47CC-951E-83D50B3B4E0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L4 -06450 -031 - Waterand Sewer Catchall - Both]&gt;</t>
        </r>
      </text>
    </comment>
    <comment ref="L129" authorId="0" shapeId="0" xr:uid="{8F0A5AE3-46B7-49FE-AB9D-65EBE26FAE8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L4 -06450 -032 - Water - Both]&gt;</t>
        </r>
      </text>
    </comment>
    <comment ref="L130" authorId="0" shapeId="0" xr:uid="{C3E83035-AC8F-469C-BE05-F359DED9CCB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L4 -06450 -033 - Sewer - Both]&gt;</t>
        </r>
      </text>
    </comment>
    <comment ref="L131" authorId="0" shapeId="0" xr:uid="{F33DAF61-8CB4-40D4-8144-4CB4B4F26AC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L4 -06450 -091 - Utility Other - Both]&gt;</t>
        </r>
      </text>
    </comment>
    <comment ref="L134" authorId="0" shapeId="0" xr:uid="{5DB2012E-0AF8-4D65-A480-5C295E3CB54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L4 -06504 -001 - Ground Payroll Supply Contract Catchall - Both]&gt;</t>
        </r>
      </text>
    </comment>
    <comment ref="L136" authorId="0" shapeId="0" xr:uid="{DA177890-B72A-4E5D-9BDF-5A3CAB20FF1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L4 -06505 -001 - Repair Payroll Supply Contract Catchall - Both]&gt;</t>
        </r>
      </text>
    </comment>
    <comment ref="L138" authorId="0" shapeId="0" xr:uid="{A6DEF8B7-6946-4F5F-BA5D-287D8A2D4AB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L4 -06510 -001 - Payroll Catchall - Both]&gt;</t>
        </r>
      </text>
    </comment>
    <comment ref="L139" authorId="0" shapeId="0" xr:uid="{4BC8DA15-A876-4B34-A5F0-AE9EEEF5566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L4 -06510 -012 - Janitorial and Cleaning Payroll - Both]&gt;</t>
        </r>
      </text>
    </comment>
    <comment ref="L140" authorId="0" shapeId="0" xr:uid="{9B367934-7178-4188-9013-25E7BA815F2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L4 -06510 -014 - Ground Payroll - Both]&gt;</t>
        </r>
      </text>
    </comment>
    <comment ref="L141" authorId="0" shapeId="0" xr:uid="{5D494601-9ABB-4AA9-B7DB-57A41C7F822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L4 -06510 -015 - Repair Payroll - Both]&gt;</t>
        </r>
      </text>
    </comment>
    <comment ref="L142" authorId="0" shapeId="0" xr:uid="{A7F25363-8389-473F-AC85-66B97737E54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L4 -06510 -018 - Decorating Payroll - Both]&gt;</t>
        </r>
      </text>
    </comment>
    <comment ref="L143" authorId="0" shapeId="0" xr:uid="{F8CB08FB-8293-4CCD-8690-B79D6842CDC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L4 -06510 -031 - Operating and Maintenance Rent Free Unit - Both]&gt;</t>
        </r>
      </text>
    </comment>
    <comment ref="L145" authorId="0" shapeId="0" xr:uid="{3EE9EDA1-C072-406C-AA9E-853EBD89A35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L4 -06515 -001 - Supply Catchall - Both]&gt;</t>
        </r>
      </text>
    </comment>
    <comment ref="L146" authorId="0" shapeId="0" xr:uid="{644B3F87-389A-476A-8BC7-2468188FEEA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L4 -06515 -012 - Janitorial and Cleaning Supply - Both]&gt;</t>
        </r>
      </text>
    </comment>
    <comment ref="L147" authorId="0" shapeId="0" xr:uid="{9332AE9A-271B-416F-834B-622CD90D185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L4 -06515 -013 - Exterminating Supply - Both]&gt;</t>
        </r>
      </text>
    </comment>
    <comment ref="L148" authorId="0" shapeId="0" xr:uid="{936837DC-396F-4732-A2B4-2B47422FA20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L4 -06515 -014 - Ground Supply - Both]&gt;</t>
        </r>
      </text>
    </comment>
    <comment ref="L149" authorId="0" shapeId="0" xr:uid="{428D77B4-C00F-4911-8889-CCBDC88E9DB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L4 -06515 -015 - Repair Material - Both]&gt;</t>
        </r>
      </text>
    </comment>
    <comment ref="L150" authorId="0" shapeId="0" xr:uid="{9E23B548-F28E-4FB9-8EC7-4D0CF8709AF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L4 -06515 -018 - Decorating Supply - Both]&gt;</t>
        </r>
      </text>
    </comment>
    <comment ref="L152" authorId="0" shapeId="0" xr:uid="{11F09FE9-C8E6-411C-BB75-489AD424C51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L4 -06520 -001 - Contract Catchall - Both]&gt;</t>
        </r>
      </text>
    </comment>
    <comment ref="L153" authorId="0" shapeId="0" xr:uid="{D1540B85-7B44-467E-A09E-98660DBEBB1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L4 -06520 -012 - Janitorial and Cleaning Contract - Both]&gt;</t>
        </r>
      </text>
    </comment>
    <comment ref="L154" authorId="0" shapeId="0" xr:uid="{CED3BB9E-F65C-4584-9EA0-6EADE44CB91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L4 -06520 -013 - Exterminating Contract - Both]&gt;</t>
        </r>
      </text>
    </comment>
    <comment ref="L155" authorId="0" shapeId="0" xr:uid="{29270128-4DC7-4C0A-AF30-B2BFF207ED2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L4 -06520 -014 - Ground Contract - Both]&gt;</t>
        </r>
      </text>
    </comment>
    <comment ref="L156" authorId="0" shapeId="0" xr:uid="{EC0980E2-092D-433B-B35C-A7FF5D3E636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L4 -06520 -015 - Repair Contract - Both]&gt;</t>
        </r>
      </text>
    </comment>
    <comment ref="L157" authorId="0" shapeId="0" xr:uid="{20110B96-C61B-479F-8206-BFB665722EB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L4 -06520 -016 - Elevator Maintenance Contract - Both]&gt;</t>
        </r>
      </text>
    </comment>
    <comment ref="L158" authorId="0" shapeId="0" xr:uid="{DE5DD839-E7E4-4104-90FE-7EA7A36C004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L4 -06520 -017 - Swim Pool Maintenance Contract - Both]&gt;</t>
        </r>
      </text>
    </comment>
    <comment ref="L159" authorId="0" shapeId="0" xr:uid="{F6AD4BFF-968F-4910-8B05-EA7FB48740A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L4 -06520 -018 - Decorating Contract - Both]&gt;</t>
        </r>
      </text>
    </comment>
    <comment ref="L161" authorId="0" shapeId="0" xr:uid="{9038A8DD-C504-4884-ABDC-2EA9038897C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L4 -06525 -001 - Garbage and Trash Removal - Both]&gt;</t>
        </r>
      </text>
    </comment>
    <comment ref="L163" authorId="0" shapeId="0" xr:uid="{4979C005-324B-4068-8175-B323DA9CFA3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L4 -06530 -001 - Security Catchall - Both]&gt;</t>
        </r>
      </text>
    </comment>
    <comment ref="L164" authorId="0" shapeId="0" xr:uid="{265B91AB-2B46-4A4A-8C18-7E76F651CF9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L4 -06530 -011 - Security Payrollor Contract - Both]&gt;</t>
        </r>
      </text>
    </comment>
    <comment ref="L165" authorId="0" shapeId="0" xr:uid="{E0E212FA-AD8B-44B4-B7E4-FA6B4375DAA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L4 -06530 -021 - Security Rent Free Unit - Both]&gt;</t>
        </r>
      </text>
    </comment>
    <comment ref="L167" authorId="0" shapeId="0" xr:uid="{9B6297BB-D138-468E-85F6-350590143F5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L4 -06540 -001 - Seasonal Maintenance Expense Catchall - Both]&gt;</t>
        </r>
      </text>
    </comment>
    <comment ref="L168" authorId="0" shapeId="0" xr:uid="{CB9C3952-A925-4CDA-857A-1A6791BD619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L4 -06540 -011 - Heating Cooling Repairsand Maintenance - Both]&gt;</t>
        </r>
      </text>
    </comment>
    <comment ref="L169" authorId="0" shapeId="0" xr:uid="{6B38AE35-F894-4D1E-8CF7-BFBEBCA8005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L4 -06540 -021 - Snow Removal - Both]&gt;</t>
        </r>
      </text>
    </comment>
    <comment ref="L171" authorId="0" shapeId="0" xr:uid="{415AD0EC-CF65-4D6B-A6B6-28A82835D61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L4 -06570 -001 - Vehicle and Maintenance Equipment Operation and Repair - Both]&gt;</t>
        </r>
      </text>
    </comment>
    <comment ref="L173" authorId="0" shapeId="0" xr:uid="{00504F1C-AC54-4820-8D5F-F618A3D17A2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L4 -06580 -001 - Lease Expense - Both]&gt;</t>
        </r>
      </text>
    </comment>
    <comment ref="L175" authorId="0" shapeId="0" xr:uid="{9BB7945F-1AF1-46AF-BA7E-148B8847EE3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L4 -06590 -001 - Operatingand Maintenance Expense Other - Both]&gt;</t>
        </r>
      </text>
    </comment>
    <comment ref="L178" authorId="0" shapeId="0" xr:uid="{99755583-B60A-4BD0-AA91-C221CAAC50A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L4 -06610 -001 - Depreciation Expense Catchall - Both]&gt;</t>
        </r>
      </text>
    </comment>
    <comment ref="L180" authorId="0" shapeId="0" xr:uid="{25F70B2B-2488-4030-92D4-0DB3B59D7D2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L4 -06620 -001 - Amortization Expense Catchall - Both]&gt;</t>
        </r>
      </text>
    </comment>
    <comment ref="L183" authorId="0" shapeId="0" xr:uid="{1D9E0C8A-2162-4195-96C3-AA278BB2AE5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L4 -06710 -001 - Tax Catchall - Both]&gt;</t>
        </r>
      </text>
    </comment>
    <comment ref="L184" authorId="0" shapeId="0" xr:uid="{7B2CCDB0-2E06-4027-9CB1-6BF70748E38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L4 -06710 -011 - Real Estate Tax - Both]&gt;</t>
        </r>
      </text>
    </comment>
    <comment ref="L185" authorId="0" shapeId="0" xr:uid="{5A8D745A-1806-487C-A833-F312FFC6224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L4 -06710 -021 - Shelter Rent Tax - Both]&gt;</t>
        </r>
      </text>
    </comment>
    <comment ref="L187" authorId="0" shapeId="0" xr:uid="{005E5D58-8FB5-412D-9C2C-0380BDAB05A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L4 -06711 -001 - Payroll Tax Catchall - Both]&gt;</t>
        </r>
      </text>
    </comment>
    <comment ref="L189" authorId="0" shapeId="0" xr:uid="{29CE0899-2C2A-4DE1-988E-8D19B8A76B0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L4 -06720 -001 - Property And Liability Insurance Catchall - Both]&gt;</t>
        </r>
      </text>
    </comment>
    <comment ref="L190" authorId="0" shapeId="0" xr:uid="{4FAFCCAB-81DB-4048-A32E-A7767AF4D77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L4 -06720 -011 - Property Hazard Insurance Catchall - Both]&gt;</t>
        </r>
      </text>
    </comment>
    <comment ref="L191" authorId="0" shapeId="0" xr:uid="{7EBC1505-6702-4018-ABD9-D29FCE0B66D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L4 -06720 -012 - Property Hazard Insurance Only - Both]&gt;</t>
        </r>
      </text>
    </comment>
    <comment ref="L192" authorId="0" shapeId="0" xr:uid="{542B7C17-8E20-49D2-B88B-236BC0C8CE9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L4 -06720 -013 - Earthquake Insurance - Both]&gt;</t>
        </r>
      </text>
    </comment>
    <comment ref="L193" authorId="0" shapeId="0" xr:uid="{AEA97844-CA02-44BC-922E-7C5F3E1A391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L4 -06720 -014 - Flood Insurance - Both]&gt;</t>
        </r>
      </text>
    </comment>
    <comment ref="L194" authorId="0" shapeId="0" xr:uid="{0569ED36-AB6C-46F4-ACBF-ACEF483974C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L4 -06720 -021 - Liability Insurance - Both]&gt;</t>
        </r>
      </text>
    </comment>
    <comment ref="L195" authorId="0" shapeId="0" xr:uid="{6ED715D8-C946-4E66-A9C5-F6E8A212638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L4 -06720 -091 - Property Insurance Other - Both]&gt;</t>
        </r>
      </text>
    </comment>
    <comment ref="L197" authorId="0" shapeId="0" xr:uid="{C2429A2A-68B5-4B5D-88BD-CB65F5865F6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L4 -06723 -001 - Health Insuranceand Other Employee Benefits Catchall - Both]&gt;</t>
        </r>
      </text>
    </comment>
    <comment ref="L198" authorId="0" shapeId="0" xr:uid="{8C018F4E-1259-4A53-BE3D-DAA584AA409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L4 -06723 -011 - Fidelity Bond Insurance - Both]&gt;</t>
        </r>
      </text>
    </comment>
    <comment ref="L199" authorId="0" shapeId="0" xr:uid="{F523DA72-1897-4DF8-8F8B-EE1246F19BD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L4 -06723 -021 - Workmens Compensation - Both]&gt;</t>
        </r>
      </text>
    </comment>
    <comment ref="L201" authorId="0" shapeId="0" xr:uid="{063D8883-8CDE-4CF2-89CC-2AB5EC33B16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L4 -06790 -001 - Other Tax Licenses Permitsand Insurance - Both]&gt;</t>
        </r>
      </text>
    </comment>
    <comment ref="L204" authorId="0" shapeId="0" xr:uid="{52C6DD8E-3976-4ED6-9C87-A24A9EE19F9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L4 -06810 -001 - Senior Hard Debt Interest Expensed Paid Catchall - Both]&gt;</t>
        </r>
      </text>
    </comment>
    <comment ref="L205" authorId="0" shapeId="0" xr:uid="{1C9FF392-9E27-4848-BAE0-C48E921926A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L4 -06810 -011 - Senior Hard Debt Interest Expensed Paid 1 - Both]&gt;</t>
        </r>
      </text>
    </comment>
    <comment ref="L206" authorId="0" shapeId="0" xr:uid="{6F4344AE-7373-4FE5-98A6-9BD8A6F4E2C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L4 -06810 -021 - Senior Hard Debt Interest Expensed Paid 2 - Both]&gt;</t>
        </r>
      </text>
    </comment>
    <comment ref="L207" authorId="0" shapeId="0" xr:uid="{4456045A-9180-4518-9ED3-BE409DC10BF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L4 -06810 -031 - Senior Hard Debt Interest Expensed Paid 3 - Both]&gt;</t>
        </r>
      </text>
    </comment>
    <comment ref="L208" authorId="0" shapeId="0" xr:uid="{8CEF5601-178F-42F2-84B4-54967F50E00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L4 -06810 -041 - Senior Hard Debt Interest Expensed Paid 4 - Both]&gt;</t>
        </r>
      </text>
    </comment>
    <comment ref="L209" authorId="0" shapeId="0" xr:uid="{C1F4F6C9-1CA4-4558-AF30-AE095577F7C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L4 -06810 -051 - Senior Hard Debt Interest Expensed Paid 5 - Both]&gt;</t>
        </r>
      </text>
    </comment>
    <comment ref="L211" authorId="0" shapeId="0" xr:uid="{467AC033-76FA-4C5E-9CFE-368BBCFA869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L4 -06820 -001 - Junior Hard Debt Interest Expensed Paid Catchall - Both]&gt;</t>
        </r>
      </text>
    </comment>
    <comment ref="L212" authorId="0" shapeId="0" xr:uid="{EBE0C008-4E39-42FD-B9A9-8EA7DD0C587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L4 -06820 -011 - Junior Hard Debt Interest Expensed Paid 1 - Both]&gt;</t>
        </r>
      </text>
    </comment>
    <comment ref="L213" authorId="0" shapeId="0" xr:uid="{DB4D5616-6B88-4451-88E8-E695781F687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L4 -06820 -021 - Junior Hard Debt Interest Expensed Paid 2 - Both]&gt;</t>
        </r>
      </text>
    </comment>
    <comment ref="L214" authorId="0" shapeId="0" xr:uid="{C6806B11-156B-4F6C-B651-EADAD8BD41A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L4 -06820 -031 - Junior Hard Debt Interest Expensed Paid 3 - Both]&gt;</t>
        </r>
      </text>
    </comment>
    <comment ref="L215" authorId="0" shapeId="0" xr:uid="{D1748A48-9E41-42F7-A3D1-AADB629942C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L4 -06820 -041 - Junior Hard Debt Interest Expensed Paid 4 - Both]&gt;</t>
        </r>
      </text>
    </comment>
    <comment ref="L216" authorId="0" shapeId="0" xr:uid="{4DCA1148-4A29-4670-A60D-6A812A42FC5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L4 -06820 -051 - Junior Hard Debt Interest Expensed Paid 5 - Both]&gt;</t>
        </r>
      </text>
    </comment>
    <comment ref="L218" authorId="0" shapeId="0" xr:uid="{DD1FC4D9-C908-41EC-ADB0-DBE87C9F576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L4 -06825 -001 - Interest on Other Mortgage Payable Catchall - Both]&gt;</t>
        </r>
      </text>
    </comment>
    <comment ref="L219" authorId="0" shapeId="0" xr:uid="{70509F21-1F3D-43ED-AD8D-A9DF81E0D19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L4 -06825 -011 - Interest on Other Mortgage Payable 1 - Both]&gt;</t>
        </r>
      </text>
    </comment>
    <comment ref="L220" authorId="0" shapeId="0" xr:uid="{045B52D8-6874-4858-80B0-E2089756541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L4 -06825 -021 - Interest on Other Mortgage Payable 2 - Both]&gt;</t>
        </r>
      </text>
    </comment>
    <comment ref="L221" authorId="0" shapeId="0" xr:uid="{2DEAA54D-0D3C-4748-8067-5D3056458CB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L4 -06825 -031 - Interest on Other Mortgage Payable 3 - Both]&gt;</t>
        </r>
      </text>
    </comment>
    <comment ref="L222" authorId="0" shapeId="0" xr:uid="{F4913F4A-F828-4A32-B1AB-7656FE453DD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L4 -06825 -041 - Interest on Other Mortgage Payable 4 - Both]&gt;</t>
        </r>
      </text>
    </comment>
    <comment ref="L223" authorId="0" shapeId="0" xr:uid="{8F63ECF6-0964-4706-A9EF-AA12848D04C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L4 -06825 -051 - Interest on Other Mortgage Payable 5 - Both]&gt;</t>
        </r>
      </text>
    </comment>
    <comment ref="L225" authorId="0" shapeId="0" xr:uid="{4322ED08-17F4-4BBA-97CA-1CD3EA3533A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L4 -06830 -001 - Interest on Notes Payable Long Term Catchall - Both]&gt;</t>
        </r>
      </text>
    </comment>
    <comment ref="L226" authorId="0" shapeId="0" xr:uid="{7D1FCBFB-383F-4A86-AA18-96E1174EA54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L4 -06830 -051 - Interest on Notes Payable Long Term Custom 1 - Both]&gt;</t>
        </r>
      </text>
    </comment>
    <comment ref="L227" authorId="0" shapeId="0" xr:uid="{8DD89EE9-52E9-4201-AED1-CCD79C28408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L4 -06830 -052 - Interest on Notes Payable Long Term Custom 2 - Both]&gt;</t>
        </r>
      </text>
    </comment>
    <comment ref="L229" authorId="0" shapeId="0" xr:uid="{0C1B05E9-4CEE-4E59-A226-10F3DC37E8C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L4 -06840 -001 - Interest on Notes Payable Short Term Catchall - Both]&gt;</t>
        </r>
      </text>
    </comment>
    <comment ref="L230" authorId="0" shapeId="0" xr:uid="{4DA72581-70EF-4EA5-A67A-1DBD5319E27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L4 -06840 -011 - Interest on Lineof Credit - Both]&gt;</t>
        </r>
      </text>
    </comment>
    <comment ref="L232" authorId="0" shapeId="0" xr:uid="{A9468B6C-E236-441D-B417-80E098388FE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L4 -06850 -001 - Mortgage Insurance Premium and Servicing Charge - Both]&gt;</t>
        </r>
      </text>
    </comment>
    <comment ref="L234" authorId="0" shapeId="0" xr:uid="{0CB46A56-76F4-43A6-B613-9061CB388BA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L4 -06860 -001 - Letter of Credit Fee - Both]&gt;</t>
        </r>
      </text>
    </comment>
    <comment ref="L236" authorId="0" shapeId="0" xr:uid="{A63B7A61-EBBB-49AF-B1E8-E61568D8911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L4 -06890 -001 - Other Financial Expense - Both]&gt;</t>
        </r>
      </text>
    </comment>
    <comment ref="L239" authorId="0" shapeId="0" xr:uid="{06B933CB-837A-4857-87AC-B2CF29034F4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L4 -06901 -001 - Elderly Service Expense Catchall - Both]&gt;</t>
        </r>
      </text>
    </comment>
    <comment ref="L241" authorId="0" shapeId="0" xr:uid="{00656E9C-5FC1-4819-A62C-438F281350F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L4 -06930 -011 - Dietary Salary - Both]&gt;</t>
        </r>
      </text>
    </comment>
    <comment ref="L242" authorId="0" shapeId="0" xr:uid="{B103F910-8D3B-4AE2-9972-67F827B25EA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L4 -06930 -021 - Food - Both]&gt;</t>
        </r>
      </text>
    </comment>
    <comment ref="L243" authorId="0" shapeId="0" xr:uid="{74AF95E7-329B-4DCA-AE7F-89DF30E42D4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L4 -06930 -022 - Dietary Supply - Both]&gt;</t>
        </r>
      </text>
    </comment>
    <comment ref="L245" authorId="0" shapeId="0" xr:uid="{C8750C7D-1049-4E17-8EA1-67B9D1CB97F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L4 -06940 -011 - Registered Nurse Payroll - Both]&gt;</t>
        </r>
      </text>
    </comment>
    <comment ref="L247" authorId="0" shapeId="0" xr:uid="{B576C16A-FF20-4267-BF5F-6A49D82867B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L4 -06950 -011 - Housekeeping Salary - Both]&gt;</t>
        </r>
      </text>
    </comment>
    <comment ref="L248" authorId="0" shapeId="0" xr:uid="{CC76028A-6E83-414A-A3DA-19561C2F481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L4 -06950 -021 - Housekeeping Supply - Both]&gt;</t>
        </r>
      </text>
    </comment>
    <comment ref="L249" authorId="0" shapeId="0" xr:uid="{E6BB8F81-AB0B-44E8-9D94-940E1A21146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L4 -06950 -031 - Other Housekeeping - Both]&gt;</t>
        </r>
      </text>
    </comment>
    <comment ref="L251" authorId="0" shapeId="0" xr:uid="{694B3123-3280-4E46-BF45-084D81578DB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L4 -06960 -021 - Medical Salary - Both]&gt;</t>
        </r>
      </text>
    </comment>
    <comment ref="L252" authorId="0" shapeId="0" xr:uid="{9F0DA0FA-9577-4A09-90E9-3D7E25F5E51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L4 -06960 -022 - Medical Supply - Both]&gt;</t>
        </r>
      </text>
    </comment>
    <comment ref="L253" authorId="0" shapeId="0" xr:uid="{D6B6D93D-1F95-40E7-92FB-77E200BB207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L4 -06960 -029 - Medical Other - Both]&gt;</t>
        </r>
      </text>
    </comment>
    <comment ref="L255" authorId="0" shapeId="0" xr:uid="{6E5B24CA-82F7-4A6B-A7FC-51F48F90F9C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L4 -06970 -001 - Laundry Expense Catchall - Both]&gt;</t>
        </r>
      </text>
    </comment>
    <comment ref="L257" authorId="0" shapeId="0" xr:uid="{4D9512C3-E0AB-4CB3-9C9F-51C549686DB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L4 -06975 -001 - Medical Record Expense Catchall - Both]&gt;</t>
        </r>
      </text>
    </comment>
    <comment ref="L259" authorId="0" shapeId="0" xr:uid="{13A7A0E2-32CE-4384-99BE-F548752C2AC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L4 -06980 -011 - Recreationand Rehabilitation - Both]&gt;</t>
        </r>
      </text>
    </comment>
    <comment ref="L260" authorId="0" shapeId="0" xr:uid="{21171458-F831-4762-B99E-DBBEA235E06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L4 -06980 -021 - Activity Supply - Both]&gt;</t>
        </r>
      </text>
    </comment>
    <comment ref="L262" authorId="0" shapeId="0" xr:uid="{9D034FBB-EEF6-404E-A718-205BA05C104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L4 -06990 -001 - Elderly Service Other - Both]&gt;</t>
        </r>
      </text>
    </comment>
    <comment ref="L265" authorId="0" shapeId="0" xr:uid="{6235AC8E-0724-4286-AF5F-E272D12EBD2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L4 -07010 -001 - Other Non Operatingand Non Financial Expense Catchall - Both]&gt;</t>
        </r>
      </text>
    </comment>
    <comment ref="L268" authorId="0" shapeId="0" xr:uid="{055317A0-BDE7-4B5B-ABC1-1862C5662F3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L4 -07105 -001 - Entity Revenue Catchall - Both]&gt;</t>
        </r>
      </text>
    </comment>
    <comment ref="L270" authorId="0" shapeId="0" xr:uid="{FAD0DB9E-8AFD-457C-9B6F-DC6DE7AFBE4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L4 -07110 -001 - Officer Salary Catchall - Both]&gt;</t>
        </r>
      </text>
    </comment>
    <comment ref="L272" authorId="0" shapeId="0" xr:uid="{17FBD6EB-6E38-4CFB-B60B-7F0C46EDD9D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L4 -07120 -001 - Entity Legal Expense Catchall - Both]&gt;</t>
        </r>
      </text>
    </comment>
    <comment ref="L274" authorId="0" shapeId="0" xr:uid="{D9A82151-AD41-42C3-B648-5FF5BC13F97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L4 -07130 -001 - Entity Income Tax Expense Catchall - Both]&gt;</t>
        </r>
      </text>
    </comment>
    <comment ref="L276" authorId="0" shapeId="0" xr:uid="{AC27E933-51DA-4D2C-A1B4-1166BE56897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L4 -07140 -001 - Entity Interest Income Catchall - Both]&gt;</t>
        </r>
      </text>
    </comment>
    <comment ref="L277" authorId="0" shapeId="0" xr:uid="{EDB14DCF-C6B9-4B7A-9AB9-C8AF98271B8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L4 -07140 -011 - Entity Intereston Notes Payable - Both]&gt;</t>
        </r>
      </text>
    </comment>
    <comment ref="L278" authorId="0" shapeId="0" xr:uid="{37145DB1-02FD-4C6C-B63C-F54875B73DB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L4 -07140 -021 - Entity Intereston Mortgage Payable - Both]&gt;</t>
        </r>
      </text>
    </comment>
    <comment ref="L280" authorId="0" shapeId="0" xr:uid="{FF169232-9FCF-432E-A3CF-24F42628A5E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L4 -07190 -001 - Other Entity Expense Catchall - Both]&gt;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Halloran</author>
  </authors>
  <commentList>
    <comment ref="L7" authorId="0" shapeId="0" xr:uid="{346A8331-A125-4235-B760-C7A06FA012C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L4 -08110 -001 - Net Cash Operating Net Income Custom1 - Both]&gt;</t>
        </r>
      </text>
    </comment>
    <comment ref="L9" authorId="0" shapeId="0" xr:uid="{E85C4096-8286-4D15-A515-CDD319FB370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L4 -08120 -001 - Net Cash Operating Adjustment Noncash Custom1 - Both]&gt;</t>
        </r>
      </text>
    </comment>
    <comment ref="L10" authorId="0" shapeId="0" xr:uid="{E6328A6A-C285-4D96-A9AC-9883BF78496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L4 -08120 -002 - Net Cash Operating Adjustment Noncash Custom2 - Both]&gt;</t>
        </r>
      </text>
    </comment>
    <comment ref="L11" authorId="0" shapeId="0" xr:uid="{D1A9FDC2-F32E-4593-B961-F6B854D76F6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L4 -08120 -003 - Net Cash Operating Adjustment Noncash Custom3 - Both]&gt;</t>
        </r>
      </text>
    </comment>
    <comment ref="L12" authorId="0" shapeId="0" xr:uid="{50ED4DA5-E5A6-4E01-A034-6A1FCE2957C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L4 -08120 -004 - Net Cash Operating Adjustment Noncash Custom4 - Both]&gt;</t>
        </r>
      </text>
    </comment>
    <comment ref="L13" authorId="0" shapeId="0" xr:uid="{0DDBE882-8E1B-42EF-A9F6-8453DE69B29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L4 -08120 -005 - Net Cash Operating Adjustment Noncash Custom5 - Both]&gt;</t>
        </r>
      </text>
    </comment>
    <comment ref="L15" authorId="0" shapeId="0" xr:uid="{CC0C2BCC-0060-4ACE-B96B-BA43A0353DA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L4 -08130 -001 - Net Cash Operating Asset Decrease Custom1 - Both]&gt;</t>
        </r>
      </text>
    </comment>
    <comment ref="L16" authorId="0" shapeId="0" xr:uid="{D378A13D-F113-42C8-9ACD-3FB6AC9561E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L4 -08130 -002 - Net Cash Operating Asset Decrease Custom2 - Both]&gt;</t>
        </r>
      </text>
    </comment>
    <comment ref="L17" authorId="0" shapeId="0" xr:uid="{92485B9F-8EC9-4315-9F6D-53A7D561C2B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L4 -08130 -003 - Net Cash Operating Asset Decrease Custom3 - Both]&gt;</t>
        </r>
      </text>
    </comment>
    <comment ref="L18" authorId="0" shapeId="0" xr:uid="{21974BF4-7F7C-40E1-B798-E7E11C2EA11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L4 -08130 -004 - Net Cash Operating Asset Decrease Custom4 - Both]&gt;</t>
        </r>
      </text>
    </comment>
    <comment ref="L19" authorId="0" shapeId="0" xr:uid="{4BDCB57A-66AF-4112-8854-3813F31E790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L4 -08130 -005 - Net Cash Operating Asset Decrease Custom5 - Both]&gt;</t>
        </r>
      </text>
    </comment>
    <comment ref="L20" authorId="0" shapeId="0" xr:uid="{2EBE17A5-FE27-4BCC-A11F-CCA30408C74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L4 -08130 -006 - Net Cash Operating Asset Decrease Custom6 - Both]&gt;</t>
        </r>
      </text>
    </comment>
    <comment ref="L21" authorId="0" shapeId="0" xr:uid="{E9584A3F-A2C1-4A87-9229-8D33C03A280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L4 -08130 -007 - Net Cash Operating Asset Decrease Custom7 - Both]&gt;</t>
        </r>
      </text>
    </comment>
    <comment ref="L22" authorId="0" shapeId="0" xr:uid="{8F71B710-A4DF-4B4F-87ED-F14A4641619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L4 -08130 -008 - Net Cash Operating Asset Decrease Custom8 - Both]&gt;</t>
        </r>
      </text>
    </comment>
    <comment ref="L23" authorId="0" shapeId="0" xr:uid="{AAB4F2EA-15D7-42D1-8736-40D89F77690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L4 -08130 -009 - Net Cash Operating Asset Decrease Custom9 - Both]&gt;</t>
        </r>
      </text>
    </comment>
    <comment ref="L24" authorId="0" shapeId="0" xr:uid="{D67C05DE-E87D-4AAB-B29E-BF00E652642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L4 -08130 -010 - Net Cash Operating Asset Decrease Custom10 - Both]&gt;</t>
        </r>
      </text>
    </comment>
    <comment ref="L26" authorId="0" shapeId="0" xr:uid="{EEAB3727-E4CE-48D5-9D9C-94D98CC303C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L4 -08140 -001 - Net Cash Operating Liability Increase Custom1 - Both]&gt;</t>
        </r>
      </text>
    </comment>
    <comment ref="L27" authorId="0" shapeId="0" xr:uid="{728DB003-6B0B-4CC5-8C40-B236D1EA14E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L4 -08140 -002 - Net Cash Operating Liability Increase Custom2 - Both]&gt;</t>
        </r>
      </text>
    </comment>
    <comment ref="L28" authorId="0" shapeId="0" xr:uid="{D0F3CDB2-E387-4828-B935-B803A3383B7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L4 -08140 -003 - Net Cash Operating Liability Increase Custom3 - Both]&gt;</t>
        </r>
      </text>
    </comment>
    <comment ref="L29" authorId="0" shapeId="0" xr:uid="{318AD4BE-A6B2-41E3-9823-B1BD1D17DD1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L4 -08140 -004 - Net Cash Operating Liability Increase Custom4 - Both]&gt;</t>
        </r>
      </text>
    </comment>
    <comment ref="L30" authorId="0" shapeId="0" xr:uid="{1309F9C3-4896-4F33-BA49-42B2814EBFF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L4 -08140 -005 - Net Cash Operating Liability Increase Custom5 - Both]&gt;</t>
        </r>
      </text>
    </comment>
    <comment ref="L31" authorId="0" shapeId="0" xr:uid="{A1982616-8C8D-4417-84CE-7996BD6D976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L4 -08140 -006 - Net Cash Operating Liability Increase Custom6 - Both]&gt;</t>
        </r>
      </text>
    </comment>
    <comment ref="L32" authorId="0" shapeId="0" xr:uid="{1C55E7EB-9802-4009-97DC-D876C73BAC4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L4 -08140 -007 - Net Cash Operating Liability Increase Custom7 - Both]&gt;</t>
        </r>
      </text>
    </comment>
    <comment ref="L33" authorId="0" shapeId="0" xr:uid="{D758B3A1-B08F-47C2-8B7F-A77840CA3C5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L4 -08140 -008 - Net Cash Operating Liability Increase Custom8 - Both]&gt;</t>
        </r>
      </text>
    </comment>
    <comment ref="L34" authorId="0" shapeId="0" xr:uid="{895746AB-36EC-493D-92F8-875D2AC4295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L4 -08140 -009 - Net Cash Operating Liability Increase Custom9 - Both]&gt;</t>
        </r>
      </text>
    </comment>
    <comment ref="L35" authorId="0" shapeId="0" xr:uid="{007EEFF6-AAB6-4221-80DA-60CB0A05AF9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L4 -08140 -010 - Net Cash Operating Liability Increase Custom10 - Both]&gt;</t>
        </r>
      </text>
    </comment>
    <comment ref="L37" authorId="0" shapeId="0" xr:uid="{93C8441B-36A3-4C64-AC2F-BD9922E8174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L4 -08150 -001 - Net Cash Operating Other Custom1 - Both]&gt;</t>
        </r>
      </text>
    </comment>
    <comment ref="L38" authorId="0" shapeId="0" xr:uid="{6FA55FA1-E5A2-4510-9DAF-B2975CCB235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L4 -08150 -002 - Net Cash Operating Other Custom2 - Both]&gt;</t>
        </r>
      </text>
    </comment>
    <comment ref="L39" authorId="0" shapeId="0" xr:uid="{1FC630EC-1E41-4A0A-8354-7ED6C2C06E5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L4 -08150 -003 - Net Cash Operating Other Custom3 - Both]&gt;</t>
        </r>
      </text>
    </comment>
    <comment ref="L40" authorId="0" shapeId="0" xr:uid="{73E88B99-4687-4015-AD76-EAC172A35E9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L4 -08150 -004 - Net Cash Operating Other Custom4 - Both]&gt;</t>
        </r>
      </text>
    </comment>
    <comment ref="L41" authorId="0" shapeId="0" xr:uid="{92224C14-2449-4CB4-833D-37541C3A2C6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L4 -08150 -005 - Net Cash Operating Other Custom5 - Both]&gt;</t>
        </r>
      </text>
    </comment>
    <comment ref="L42" authorId="0" shapeId="0" xr:uid="{370EEB87-379E-4502-A428-56DCB0C019D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L4 -08150 -006 - Net Cash Operating Other Custom6 - Both]&gt;</t>
        </r>
      </text>
    </comment>
    <comment ref="L43" authorId="0" shapeId="0" xr:uid="{036A8324-BBB4-459B-BACB-C3998B78367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L4 -08150 -007 - Net Cash Operating Other Custom7 - Both]&gt;</t>
        </r>
      </text>
    </comment>
    <comment ref="L44" authorId="0" shapeId="0" xr:uid="{25127660-3902-4BF1-93AC-DA9902A0F5B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L4 -08150 -008 - Net Cash Operating Other Custom8 - Both]&gt;</t>
        </r>
      </text>
    </comment>
    <comment ref="L45" authorId="0" shapeId="0" xr:uid="{FE466C3E-B94A-45F9-BFE6-EC807CB7A81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L4 -08150 -009 - Net Cash Operating Other Custom9 - Both]&gt;</t>
        </r>
      </text>
    </comment>
    <comment ref="L46" authorId="0" shapeId="0" xr:uid="{F6E984E3-575D-467D-911B-50A6CC3D155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L4 -08150 -010 - Net Cash Operating Other Custom10 - Both]&gt;</t>
        </r>
      </text>
    </comment>
    <comment ref="L49" authorId="0" shapeId="0" xr:uid="{79F7B4CA-3F72-4968-B582-480EAD4788F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L4 -08210 -001 - Net Cash Investing Custom1 - Both]&gt;</t>
        </r>
      </text>
    </comment>
    <comment ref="L50" authorId="0" shapeId="0" xr:uid="{457CA402-F4FE-4220-A9C0-DF49BF46DE5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L4 -08210 -002 - Net Cash Investing Custom2 - Both]&gt;</t>
        </r>
      </text>
    </comment>
    <comment ref="L51" authorId="0" shapeId="0" xr:uid="{DF000865-A2F7-4001-806C-0053884AFC6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L4 -08210 -003 - Net Cash Investing Custom3 - Both]&gt;</t>
        </r>
      </text>
    </comment>
    <comment ref="L52" authorId="0" shapeId="0" xr:uid="{0FA7EFCF-36A9-42E8-A177-04474B1A929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L4 -08210 -004 - Net Cash Investing Custom4 - Both]&gt;</t>
        </r>
      </text>
    </comment>
    <comment ref="L53" authorId="0" shapeId="0" xr:uid="{57288D10-544F-48BB-A950-5C4F61D69B8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L4 -08210 -005 - Net Cash Investing Custom5 - Both]&gt;</t>
        </r>
      </text>
    </comment>
    <comment ref="L54" authorId="0" shapeId="0" xr:uid="{A27C4024-6DDD-4CDD-ABCE-C639509F728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L4 -08210 -006 - Net Cash Investing Custom6 - Both]&gt;</t>
        </r>
      </text>
    </comment>
    <comment ref="L55" authorId="0" shapeId="0" xr:uid="{F115CDEE-5E4F-4191-B13B-421BA3091D9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L4 -08210 -007 - Net Cash Investing Custom7 - Both]&gt;</t>
        </r>
      </text>
    </comment>
    <comment ref="L56" authorId="0" shapeId="0" xr:uid="{32004FCF-FC92-4A1D-BB0F-AB00DE1D343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L4 -08210 -008 - Net Cash Investing Custom8 - Both]&gt;</t>
        </r>
      </text>
    </comment>
    <comment ref="L57" authorId="0" shapeId="0" xr:uid="{9DDA0CAB-60B5-4B88-9F9A-41B07E16AF9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L4 -08210 -009 - Net Cash Investing Custom9 - Both]&gt;</t>
        </r>
      </text>
    </comment>
    <comment ref="L58" authorId="0" shapeId="0" xr:uid="{F2B086DA-04E0-45E9-8FDB-61DD4380383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L4 -08210 -010 - Net Cash Investing Custom10 - Both]&gt;</t>
        </r>
      </text>
    </comment>
    <comment ref="L61" authorId="0" shapeId="0" xr:uid="{A1951395-D3B4-4153-BFBE-C71176E670C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L4 -08310 -001 - Net Cash Financing Loan Payment Custom1 - Both]&gt;</t>
        </r>
      </text>
    </comment>
    <comment ref="L62" authorId="0" shapeId="0" xr:uid="{E3F072C0-39A3-419D-9A2B-1CB1E91D7F8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L4 -08310 -002 - Net Cash Financing Loan Payment Custom2 - Both]&gt;</t>
        </r>
      </text>
    </comment>
    <comment ref="L63" authorId="0" shapeId="0" xr:uid="{507C841A-399F-45AF-BBD6-375CEF9D872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L4 -08310 -003 - Net Cash Financing Loan Payment Custom3 - Both]&gt;</t>
        </r>
      </text>
    </comment>
    <comment ref="L64" authorId="0" shapeId="0" xr:uid="{4D3A599F-5808-40F9-A8D2-42BC2FC4E05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L4 -08310 -004 - Net Cash Financing Loan Payment Custom4 - Both]&gt;</t>
        </r>
      </text>
    </comment>
    <comment ref="L65" authorId="0" shapeId="0" xr:uid="{058A954E-3E39-45D5-A148-A1EC28083B5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L4 -08310 -005 - Net Cash Financing Loan Payment Custom5 - Both]&gt;</t>
        </r>
      </text>
    </comment>
    <comment ref="L66" authorId="0" shapeId="0" xr:uid="{6B0F4AA5-1BF7-46A3-819E-C8695851886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L4 -08310 -006 - Net Cash Financing Loan Payment Custom6 - Both]&gt;</t>
        </r>
      </text>
    </comment>
    <comment ref="L67" authorId="0" shapeId="0" xr:uid="{5AE29101-C2F6-4652-B931-0BBEC2807DA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L4 -08310 -007 - Net Cash Financing Loan Payment Custom7 - Both]&gt;</t>
        </r>
      </text>
    </comment>
    <comment ref="L68" authorId="0" shapeId="0" xr:uid="{72847F4A-BA23-4AA1-8CDD-C04E959B97F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L4 -08310 -008 - Net Cash Financing Loan Payment Custom8 - Both]&gt;</t>
        </r>
      </text>
    </comment>
    <comment ref="L69" authorId="0" shapeId="0" xr:uid="{B36DB7F0-F910-4884-898E-CD409E3E88B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L4 -08310 -009 - Net Cash Financing Loan Payment Custom9 - Both]&gt;</t>
        </r>
      </text>
    </comment>
    <comment ref="L70" authorId="0" shapeId="0" xr:uid="{06950537-7ADE-47A9-A90B-9F06CB7B049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L4 -08310 -010 - Net Cash Financing Loan Payment Custom10 - Both]&gt;</t>
        </r>
      </text>
    </comment>
    <comment ref="L72" authorId="0" shapeId="0" xr:uid="{ABD958A2-B4D0-49CB-9C07-A214FD56A44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L4 -08320 -001 - Net Cash Financing Other Custom1 - Both]&gt;</t>
        </r>
      </text>
    </comment>
    <comment ref="L73" authorId="0" shapeId="0" xr:uid="{D72FCFF4-EB41-461F-9F99-B216DD59CC5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L4 -08320 -002 - Net Cash Financing Other Custom2 - Both]&gt;</t>
        </r>
      </text>
    </comment>
    <comment ref="L74" authorId="0" shapeId="0" xr:uid="{20612EBA-C0CB-4B20-A5AC-706F219C014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L4 -08320 -003 - Net Cash Financing Other Custom3 - Both]&gt;</t>
        </r>
      </text>
    </comment>
    <comment ref="L75" authorId="0" shapeId="0" xr:uid="{A4DB5F28-EB04-426D-B32C-08C9A3D92D7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L4 -08320 -004 - Net Cash Financing Other Custom4 - Both]&gt;</t>
        </r>
      </text>
    </comment>
    <comment ref="L76" authorId="0" shapeId="0" xr:uid="{A4AF055C-5756-422A-B044-2EE2FB5C112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L4 -08320 -005 - Net Cash Financing Other Custom5 - Both]&gt;</t>
        </r>
      </text>
    </comment>
    <comment ref="L77" authorId="0" shapeId="0" xr:uid="{AA27DAEA-C5A2-46EF-8D7F-55F1ED30A3D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L4 -08320 -006 - Net Cash Financing Other Custom6 - Both]&gt;</t>
        </r>
      </text>
    </comment>
    <comment ref="L78" authorId="0" shapeId="0" xr:uid="{05C8C9F0-8CD2-483A-AFF4-3433D9F9C30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L4 -08320 -007 - Net Cash Financing Other Custom7 - Both]&gt;</t>
        </r>
      </text>
    </comment>
    <comment ref="L79" authorId="0" shapeId="0" xr:uid="{E6C2584D-DF9A-40AC-B624-DD015E6821F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L4 -08320 -008 - Net Cash Financing Other Custom8 - Both]&gt;</t>
        </r>
      </text>
    </comment>
    <comment ref="L80" authorId="0" shapeId="0" xr:uid="{821304DB-00BD-414C-A77A-87A9BAF351A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L4 -08320 -009 - Net Cash Financing Other Custom9 - Both]&gt;</t>
        </r>
      </text>
    </comment>
    <comment ref="L81" authorId="0" shapeId="0" xr:uid="{FC7CF9AF-A080-47D2-81F9-9F3DC7AFBDC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L4 -08320 -010 - Net Cash Financing Other Custom10 - Both]&gt;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Halloran</author>
  </authors>
  <commentList>
    <comment ref="E10" authorId="0" shapeId="0" xr:uid="{BD169BEC-2AB1-45AC-8A6F-1958423C197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Occupied Units - Both]&gt;</t>
        </r>
      </text>
    </comment>
    <comment ref="E11" authorId="0" shapeId="0" xr:uid="{78368837-397F-4AA5-92E7-955CDB840E4D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# Rent Free Units - Send]&gt;</t>
        </r>
      </text>
    </comment>
    <comment ref="E12" authorId="0" shapeId="0" xr:uid="{EE876E12-FDD4-4D7E-97C4-AA264C2657CD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# Vacant Units Pre-Leased - Send]&gt;</t>
        </r>
      </text>
    </comment>
    <comment ref="E13" authorId="0" shapeId="0" xr:uid="{FA4FA38E-87FC-4E08-AB15-3B254156B1E8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# Vacant Units Not Leased - Send]&gt;</t>
        </r>
      </text>
    </comment>
    <comment ref="E14" authorId="0" shapeId="0" xr:uid="{0A5A93B0-EC23-4154-B7A6-09952E5ECABB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# Vacant Units - Other - Send]&gt;</t>
        </r>
      </text>
    </comment>
    <comment ref="E15" authorId="0" shapeId="0" xr:uid="{68582768-E547-4DDF-8EA5-64311D8182BD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O - Total Units - Send]&gt;</t>
        </r>
      </text>
    </comment>
    <comment ref="H15" authorId="0" shapeId="0" xr:uid="{28EC1986-7712-44C0-9FE2-57320B956694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Physical Occupancy Rate - Both]&gt;</t>
        </r>
      </text>
    </comment>
    <comment ref="E16" authorId="0" shapeId="0" xr:uid="{D5EF9DE5-B2AC-4ECC-A23F-169E12E797C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Number Of Move Outs - Both]&gt;</t>
        </r>
      </text>
    </comment>
    <comment ref="H16" authorId="0" shapeId="0" xr:uid="{EF0705A0-CB17-429B-9BE9-B4CD1978E657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Physical Vacancy Rate - Send]&gt;</t>
        </r>
      </text>
    </comment>
    <comment ref="E17" authorId="0" shapeId="0" xr:uid="{A63DB6E7-E12B-4026-9D61-00B866320CAD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AR Within 30 Days - Send]&gt;</t>
        </r>
      </text>
    </comment>
    <comment ref="E18" authorId="0" shapeId="0" xr:uid="{F1E5CCCB-9982-432F-B9B8-2C0EAC7C9802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AR 31-60 Days - Send]&gt;</t>
        </r>
      </text>
    </comment>
    <comment ref="E19" authorId="0" shapeId="0" xr:uid="{7E0A80D0-4605-4258-AEA2-923A103F8DA4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AR 61-90 Days - Send]&gt;</t>
        </r>
      </text>
    </comment>
    <comment ref="E20" authorId="0" shapeId="0" xr:uid="{BA0DC163-DE67-44AC-BB54-2B04EBDA639B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AR Over 90 Days - Send]&gt;</t>
        </r>
      </text>
    </comment>
    <comment ref="E21" authorId="0" shapeId="0" xr:uid="{9D75B863-80E3-4F5D-B801-984AD1EFC05F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AR Total Tenant Rents Receivable - Send]&gt;</t>
        </r>
      </text>
    </comment>
    <comment ref="E22" authorId="0" shapeId="0" xr:uid="{9F872FD0-D527-4209-A6D7-47F3EA2BED5C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Other Accounts Receivable - Send]&gt;</t>
        </r>
      </text>
    </comment>
    <comment ref="H22" authorId="0" shapeId="0" xr:uid="{F0455BA4-8F69-4B33-A31B-2E190068201D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Current Rents Ratio - Send]&gt;</t>
        </r>
      </text>
    </comment>
    <comment ref="E23" authorId="0" shapeId="0" xr:uid="{A9AD106E-E972-4D63-A51A-80E73C4D52A7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Total Accounts Receivable - Send]&gt;</t>
        </r>
      </text>
    </comment>
    <comment ref="H23" authorId="0" shapeId="0" xr:uid="{FDAFE7D3-D953-41D1-BA6C-A842F406736E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Aged TRR Ratio - Both]&gt;</t>
        </r>
      </text>
    </comment>
    <comment ref="E24" authorId="0" shapeId="0" xr:uid="{2BF18364-0431-4159-9FED-0F5032CB2E00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# of Units with Delinquent Rent - Send]&gt;</t>
        </r>
      </text>
    </comment>
    <comment ref="E25" authorId="0" shapeId="0" xr:uid="{D97FA254-A8BA-4B5A-B60A-E90A57D676BA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# of Units Under Rent Re-Pay Agreements - Send]&gt;</t>
        </r>
      </text>
    </comment>
    <comment ref="E26" authorId="0" shapeId="0" xr:uid="{509ED2D0-01FA-4F31-82BF-9D3DDF3354D4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# Current in their Agreement - Send]&gt;</t>
        </r>
      </text>
    </comment>
    <comment ref="E27" authorId="0" shapeId="0" xr:uid="{E38E1221-33E3-490F-99C5-016C8913460D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AP Within 30 Days - Send]&gt;</t>
        </r>
      </text>
    </comment>
    <comment ref="E28" authorId="0" shapeId="0" xr:uid="{5E08A431-C1C0-41B5-9B77-8D536C7C2613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AP 31-60 Days - Send]&gt;</t>
        </r>
      </text>
    </comment>
    <comment ref="E29" authorId="0" shapeId="0" xr:uid="{585FE905-87C9-427E-8A10-D0EC328A20CD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AP 61-90 Days - Send]&gt;</t>
        </r>
      </text>
    </comment>
    <comment ref="E30" authorId="0" shapeId="0" xr:uid="{31E6BFC5-1BFF-4B16-87D2-5A2AE82D6601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AP Over 90 Days - Send]&gt;</t>
        </r>
      </text>
    </comment>
    <comment ref="H30" authorId="0" shapeId="0" xr:uid="{44B8AB27-D3CA-433E-9C6D-6FF8CDFEDF6F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Current AP Ratio - Both]&gt;</t>
        </r>
      </text>
    </comment>
    <comment ref="E31" authorId="0" shapeId="0" xr:uid="{FB091DBD-69D6-415C-988E-DE822306D998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Total Accounts Payable - Send]&gt;</t>
        </r>
      </text>
    </comment>
    <comment ref="H31" authorId="0" shapeId="0" xr:uid="{0D858E77-30CF-45D1-B45A-00049357DA5D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Aged AP Ratio - Send]&gt;</t>
        </r>
      </text>
    </comment>
    <comment ref="E33" authorId="0" shapeId="0" xr:uid="{875D0008-86F0-4D51-847B-AD3ABD59A208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Total Receipts - Send]&gt;</t>
        </r>
      </text>
    </comment>
    <comment ref="E34" authorId="0" shapeId="0" xr:uid="{B381669E-5316-4E15-8708-45D675AE1635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Total Disbursements - Send]&gt;</t>
        </r>
      </text>
    </comment>
    <comment ref="E35" authorId="0" shapeId="0" xr:uid="{D77C9E8A-6CC2-4A06-A456-4EDDA66DC31C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Quarterly Financial Information - Operating Cash per GL - Send]&gt;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Halloran</author>
  </authors>
  <commentList>
    <comment ref="C5" authorId="0" shapeId="0" xr:uid="{A45B1047-FEE6-4E84-BB31-68F70C78A39E}">
      <text>
        <r>
          <rPr>
            <b/>
            <sz val="9"/>
            <color indexed="81"/>
            <rFont val="Tahoma"/>
            <family val="2"/>
          </rPr>
          <t xml:space="preserve"> &lt;[[PortfolioProperties] Property Name - Get]&gt;</t>
        </r>
      </text>
    </comment>
    <comment ref="C7" authorId="0" shapeId="0" xr:uid="{A1F05E57-69F0-4EF8-83E7-C4C483B5DB55}">
      <text>
        <r>
          <rPr>
            <b/>
            <sz val="9"/>
            <color indexed="81"/>
            <rFont val="Tahoma"/>
            <family val="2"/>
          </rPr>
          <t xml:space="preserve"> &lt;[[PortfolioProperties] HFA Number - Get]&gt;</t>
        </r>
      </text>
    </comment>
    <comment ref="C8" authorId="0" shapeId="0" xr:uid="{495926F9-55F2-460E-BA1D-33315B4AEC02}">
      <text>
        <r>
          <rPr>
            <b/>
            <sz val="9"/>
            <color indexed="81"/>
            <rFont val="Tahoma"/>
            <family val="2"/>
          </rPr>
          <t>&lt;[[PortfolioProperties] Total Units - Get]&gt;</t>
        </r>
      </text>
    </comment>
    <comment ref="C10" authorId="0" shapeId="0" xr:uid="{464A9D02-C1B8-4F35-89CD-80F87252B8F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Financial Type Name - Get]&gt;</t>
        </r>
      </text>
    </comment>
    <comment ref="C11" authorId="0" shapeId="0" xr:uid="{143F65D9-D920-4B77-BBBD-424D1E1CAA3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Fiscal Year - Get]&gt;</t>
        </r>
      </text>
    </comment>
    <comment ref="C12" authorId="0" shapeId="0" xr:uid="{42D3DFDB-873F-4096-BA42-DAC08AF318E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Period - Get]&gt;</t>
        </r>
      </text>
    </comment>
    <comment ref="C13" authorId="0" shapeId="0" xr:uid="{C08F91B5-822B-493A-8F0B-FA15ECCF00E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Standardized Financial Reporting Source - Both]&gt;</t>
        </r>
      </text>
    </comment>
    <comment ref="C14" authorId="0" shapeId="0" xr:uid="{218BC1ED-6102-4AC8-938D-56529C47C19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Resubmission Reason - Both]&gt;</t>
        </r>
      </text>
    </comment>
    <comment ref="C16" authorId="0" shapeId="0" xr:uid="{972A9A36-DD36-486F-85C1-66E6B5461DF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Standardized Financial Audit Opinion - Both]&gt;</t>
        </r>
      </text>
    </comment>
    <comment ref="C17" authorId="0" shapeId="0" xr:uid="{2C36A0DA-2BCD-4476-9B3C-11F83228B3D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Standardized Financial HUD Compliance - Both]&gt;</t>
        </r>
      </text>
    </comment>
    <comment ref="C18" authorId="0" shapeId="0" xr:uid="{C699ABA3-4726-4072-8095-DDE0186E61E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Is Audit Has Going Concern - Both]&gt;</t>
        </r>
      </text>
    </comment>
    <comment ref="C19" authorId="0" shapeId="0" xr:uid="{FD3750E6-2230-4620-AABD-BCBFB3584D2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Is Audit Has Credit Risk - Both]&gt;</t>
        </r>
      </text>
    </comment>
    <comment ref="C20" authorId="0" shapeId="0" xr:uid="{9597C249-E26E-4432-8C6B-EAE57AD2CCB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Is Audit Has Litigation - Both]&gt;</t>
        </r>
      </text>
    </comment>
    <comment ref="C21" authorId="0" shapeId="0" xr:uid="{16BEEA96-648D-4613-B1CC-92DAE87003D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Is Audit Has Internal Control Issues - Both]&gt;</t>
        </r>
      </text>
    </comment>
    <comment ref="C22" authorId="0" shapeId="0" xr:uid="{0BA2D386-14BD-455C-8760-7F40B4DE88C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Is Audit Has Regulatory Compliance Issues - Both]&gt;</t>
        </r>
      </text>
    </comment>
    <comment ref="C23" authorId="0" shapeId="0" xr:uid="{1ED18C07-DE78-4BA0-A89C-CA683E7BE51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Is Audit Has Acceptability Of Footnotes - Both]&gt;</t>
        </r>
      </text>
    </comment>
    <comment ref="C24" authorId="0" shapeId="0" xr:uid="{1EC40599-B90D-452F-94FB-5196A182FFA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Is Audit Has Commingling Of Funds - Both]&gt;</t>
        </r>
      </text>
    </comment>
    <comment ref="C25" authorId="0" shapeId="0" xr:uid="{26A9688E-07D7-40B8-A544-3BF9D530975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Is Audit Has Adverse Findings - Both]&gt;</t>
        </r>
      </text>
    </comment>
    <comment ref="C26" authorId="0" shapeId="0" xr:uid="{14375B8D-A6AC-4FD4-8AEC-0DBCAB1DC65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Audit Notes - Both]&gt;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Halloran</author>
  </authors>
  <commentList>
    <comment ref="G4" authorId="0" shapeId="0" xr:uid="{E2409211-CFC4-4D2E-B743-B6D122EA8DB1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Current Ratio - Send]&gt;</t>
        </r>
      </text>
    </comment>
    <comment ref="B6" authorId="0" shapeId="0" xr:uid="{41379452-4825-48DF-8107-EAF839F42836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ACF (if applicable) - Both]&gt;</t>
        </r>
      </text>
    </comment>
    <comment ref="B7" authorId="0" shapeId="0" xr:uid="{98FB79DF-BB6D-4158-8D62-173B9CF2C67A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O - Annual Distributions Earned - Send]&gt;</t>
        </r>
      </text>
    </comment>
    <comment ref="B8" authorId="0" shapeId="0" xr:uid="{6EE5A421-E977-4F9E-BA64-8A01EB1524AD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Partner's Share of Earned Distribution - Both]&gt;</t>
        </r>
      </text>
    </comment>
    <comment ref="B9" authorId="0" shapeId="0" xr:uid="{B779850C-73BF-4BFA-ADAB-08D3561E09F8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Targeted Note - Both]&gt;</t>
        </r>
      </text>
    </comment>
    <comment ref="B10" authorId="0" shapeId="0" xr:uid="{962ACD02-DF61-4A68-BA3D-B69EC3313790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AHT Fund - Both]&gt;</t>
        </r>
      </text>
    </comment>
    <comment ref="B11" authorId="0" shapeId="0" xr:uid="{3F0C0F38-2A6F-4034-AE51-A4DBB89942F6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AHT Note - Both]&gt;</t>
        </r>
      </text>
    </comment>
    <comment ref="B12" authorId="0" shapeId="0" xr:uid="{4B4241FF-F09E-44F7-8004-5B0E7A997785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Residual Receipts - Both]&gt;</t>
        </r>
      </text>
    </comment>
    <comment ref="B13" authorId="0" shapeId="0" xr:uid="{949F78BC-07F0-45D3-9C70-BF471A02CFDD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Operating Reserve Deficit - Both]&gt;</t>
        </r>
      </text>
    </comment>
    <comment ref="B14" authorId="0" shapeId="0" xr:uid="{863E83DF-70D4-44D5-B46B-F8003115E20C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Other - Both]&gt;</t>
        </r>
      </text>
    </comment>
    <comment ref="B15" authorId="0" shapeId="0" xr:uid="{BEC2DDDA-DFC4-46B2-974A-6F548F7E5F80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Remain in Operations - Both]&gt;</t>
        </r>
      </text>
    </comment>
    <comment ref="B22" authorId="0" shapeId="0" xr:uid="{28683643-094E-4718-B341-E7F71ADF27EF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NOI Net of Reserve Releases - Send]&gt;</t>
        </r>
      </text>
    </comment>
    <comment ref="B29" authorId="0" shapeId="0" xr:uid="{952573F5-1E9E-4B03-A009-4F068965EE9F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DCR Including Reserve Releases - Send]&gt;</t>
        </r>
      </text>
    </comment>
    <comment ref="B36" authorId="0" shapeId="0" xr:uid="{4687284C-B1BC-44D6-82EA-3D0E01FE6B79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Management Fee Paid Rate - Send]&gt;</t>
        </r>
      </text>
    </comment>
    <comment ref="B37" authorId="0" shapeId="0" xr:uid="{2C3637FC-3742-41CE-BF23-9EF7122D3508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Max Management Fee Paid Rate - Both]&gt;</t>
        </r>
      </text>
    </comment>
    <comment ref="D38" authorId="0" shapeId="0" xr:uid="{0A13A945-C46C-4F70-A171-4C899680E7E6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Comments About DCR - Both]&gt;</t>
        </r>
      </text>
    </comment>
    <comment ref="E41" authorId="0" shapeId="0" xr:uid="{4B88ADF5-01FB-4A99-BA31-0D85FDE613C9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CPU Excluding Taxes &amp; Utilities - Send]&gt;</t>
        </r>
      </text>
    </comment>
    <comment ref="B42" authorId="0" shapeId="0" xr:uid="{FCEA6CF9-51DB-483F-9E28-946729BBCCC0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Vacancy Rate - Send]&gt;</t>
        </r>
      </text>
    </comment>
    <comment ref="E43" authorId="0" shapeId="0" xr:uid="{B0E10F5D-137D-42D8-928F-8CF7470C84DE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Equity as of FYE - Both]&gt;</t>
        </r>
      </text>
    </comment>
    <comment ref="E45" authorId="0" shapeId="0" xr:uid="{56320FE4-AE04-4B9F-9052-E915708365F8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Taxes as a Percent of EGI - Send]&gt;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tc={0C7F38C4-7F3B-4B36-B0EF-6D6FBFCAA3A4}</author>
    <author>tc={ED0E96D0-F084-4CAB-993D-26B28057B083}</author>
    <author>tc={5764164A-8688-4410-9F99-DFBA568557A0}</author>
    <author>tc={7E78F217-74AA-4E46-81FC-0197B04051E0}</author>
    <author>tc={769830D8-D616-4435-8BD6-CD492C9E36A1}</author>
    <author>Susan Halloran</author>
  </authors>
  <commentList>
    <comment ref="G7" authorId="0" shapeId="0" xr:uid="{0C7F38C4-7F3B-4B36-B0EF-6D6FBFCAA3A4}">
      <text>
        <t>[Threaded comment]
Your version of Excel allows you to read this threaded comment; however, any edits to it will get removed if the file is opened in a newer version of Excel. Learn more: https://go.microsoft.com/fwlink/?linkid=870924
Comment:
    Loan Number</t>
      </text>
    </comment>
    <comment ref="E16" authorId="1" shapeId="0" xr:uid="{ED0E96D0-F084-4CAB-993D-26B28057B083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manually if applicable- review BK</t>
      </text>
    </comment>
    <comment ref="E17" authorId="2" shapeId="0" xr:uid="{5764164A-8688-4410-9F99-DFBA568557A0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Manually if applicable- review BK</t>
      </text>
    </comment>
    <comment ref="E19" authorId="3" shapeId="0" xr:uid="{7E78F217-74AA-4E46-81FC-0197B04051E0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manually if applicable- see audit</t>
      </text>
    </comment>
    <comment ref="E20" authorId="4" shapeId="0" xr:uid="{769830D8-D616-4435-8BD6-CD492C9E36A1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manually if prior month mortgage payment was not made by last day of prior month and remains unpaid</t>
      </text>
    </comment>
    <comment ref="G26" authorId="5" shapeId="0" xr:uid="{658A5C17-29C5-4E6D-8D94-7750DD5BAE75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O - Surplus Cash - Send]&gt;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Halloran</author>
  </authors>
  <commentList>
    <comment ref="L7" authorId="0" shapeId="0" xr:uid="{43C5844C-7C8A-45F0-8567-38AE8A0E899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Deposit To Replacement Reserve Catchall - Both]&gt;</t>
        </r>
      </text>
    </comment>
    <comment ref="L9" authorId="0" shapeId="0" xr:uid="{FE2B876E-660D-4533-A612-2B23C9707E4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Deposit To General Operating Reserve - Both]&gt;</t>
        </r>
      </text>
    </comment>
    <comment ref="L10" authorId="0" shapeId="0" xr:uid="{F1E68455-F032-4146-AAAE-358A14E4411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Deposit To Other Reserve Other - Both]&gt;</t>
        </r>
      </text>
    </comment>
    <comment ref="L13" authorId="0" shapeId="0" xr:uid="{571E83E4-D56C-4594-B680-DA05595D3DE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Capitalization Rate - Both]&gt;</t>
        </r>
      </text>
    </comment>
    <comment ref="L14" authorId="0" shapeId="0" xr:uid="{170FA644-D2C4-420F-8E00-292B128EC6E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Rent Roll Multiplier - Both]&gt;</t>
        </r>
      </text>
    </comment>
    <comment ref="L18" authorId="0" shapeId="0" xr:uid="{860F7539-754F-49E0-B4CA-AA3463C5B87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Yes No Id - HAP Subsidy - Both]&gt;</t>
        </r>
      </text>
    </comment>
    <comment ref="L19" authorId="0" shapeId="0" xr:uid="{5016193F-D458-4022-9370-AE3DC6D618B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-HAP Annual Subsidy Amount - Both]&gt;</t>
        </r>
      </text>
    </comment>
    <comment ref="L20" authorId="0" shapeId="0" xr:uid="{005D85E6-B8A4-4B92-9308-659EA00FDD1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-HAP Expiration Date - Both]&gt;</t>
        </r>
      </text>
    </comment>
    <comment ref="L21" authorId="0" shapeId="0" xr:uid="{71140C06-2811-46EC-93D2-14F0A643581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Yes No Id - Section236 Subsidy - Both]&gt;</t>
        </r>
      </text>
    </comment>
    <comment ref="L22" authorId="0" shapeId="0" xr:uid="{26ECA8C7-88A6-4A97-9750-08368037254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Section 236 Annual Subsidy Amount - Both]&gt;</t>
        </r>
      </text>
    </comment>
    <comment ref="L23" authorId="0" shapeId="0" xr:uid="{0BB0CC5D-E903-4E89-B392-DEE841BFD4C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Section 236 Expiration Date - Both]&gt;</t>
        </r>
      </text>
    </comment>
    <comment ref="L24" authorId="0" shapeId="0" xr:uid="{8A916B83-6299-40E3-93CF-8B9B217F3BA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Yes No Id - RAD Subsidy - Both]&gt;</t>
        </r>
      </text>
    </comment>
    <comment ref="L25" authorId="0" shapeId="0" xr:uid="{C93FBC3A-64FB-4FBF-A5E7-2A6D684E823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-RAD Annual Subsidy Amount - Both]&gt;</t>
        </r>
      </text>
    </comment>
    <comment ref="L26" authorId="0" shapeId="0" xr:uid="{801F9CC5-E6FA-40E2-AD39-AE2D9F09AB5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-RAD Expiration Date - Both]&gt;</t>
        </r>
      </text>
    </comment>
    <comment ref="L27" authorId="0" shapeId="0" xr:uid="{BDBC946D-0B8B-4E12-9F8E-338BF048983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Yes No Id - Other Subsidy - Both]&gt;</t>
        </r>
      </text>
    </comment>
    <comment ref="L28" authorId="0" shapeId="0" xr:uid="{49B58E27-900C-4918-A62A-7ABFF4FE3B0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Other Annual Subsidy Amount - Both]&gt;</t>
        </r>
      </text>
    </comment>
    <comment ref="L29" authorId="0" shapeId="0" xr:uid="{044DEA32-FB3D-44C7-8721-82180BCE2EB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Other Subsidy Expiration Date - Both]&gt;</t>
        </r>
      </text>
    </comment>
    <comment ref="L34" authorId="0" shapeId="0" xr:uid="{F68363DA-A729-464A-AD88-B68277EEC6D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Rent Free Units - Both]&gt;</t>
        </r>
      </text>
    </comment>
    <comment ref="L35" authorId="0" shapeId="0" xr:uid="{C8999FBE-B6EC-46C7-AEE8-F5702FE4EB73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Vacant Units Pre Leased - Both]&gt;</t>
        </r>
      </text>
    </comment>
    <comment ref="L41" authorId="0" shapeId="0" xr:uid="{8BEAFF67-C0C7-423D-91EB-861BDCEECFAF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Senior Hard Debt Principal Paid Catchall - Both]&gt;</t>
        </r>
      </text>
    </comment>
    <comment ref="L42" authorId="0" shapeId="0" xr:uid="{9C7CD401-5972-4A76-907C-BFD95C202BA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Senior Hard Debt Principal Paid 1 - Both]&gt;</t>
        </r>
      </text>
    </comment>
    <comment ref="L43" authorId="0" shapeId="0" xr:uid="{7D5C4E3C-FD42-4BF3-8D07-2A7E80DFFA4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Senior Hard Debt Principal Paid 2 - Both]&gt;</t>
        </r>
      </text>
    </comment>
    <comment ref="L44" authorId="0" shapeId="0" xr:uid="{524A3096-BA73-4685-9E78-F7BA20D7379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Senior Hard Debt Principal Paid 3 - Both]&gt;</t>
        </r>
      </text>
    </comment>
    <comment ref="L45" authorId="0" shapeId="0" xr:uid="{8FE65D79-F5FD-4597-9FAF-8B5B6B39846C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Senior Hard Debt Principal Paid 4 - Both]&gt;</t>
        </r>
      </text>
    </comment>
    <comment ref="L46" authorId="0" shapeId="0" xr:uid="{75F669DA-4EC6-43C1-8759-862175485B1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Senior Hard Debt Principal Paid 5 - Both]&gt;</t>
        </r>
      </text>
    </comment>
    <comment ref="L48" authorId="0" shapeId="0" xr:uid="{0FED4FC6-09B9-4B0C-86BB-A67F9535071D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Junior Hard Debt Principal Paid Catchall - Both]&gt;</t>
        </r>
      </text>
    </comment>
    <comment ref="L49" authorId="0" shapeId="0" xr:uid="{82B12919-E440-471F-96F3-A5E7E573168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Junior Hard Debt Principal Paid 1 - Both]&gt;</t>
        </r>
      </text>
    </comment>
    <comment ref="L50" authorId="0" shapeId="0" xr:uid="{72FEDD1B-D6B6-444E-96AC-27F384F0DE34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Junior Hard Debt Principal Paid 2 - Both]&gt;</t>
        </r>
      </text>
    </comment>
    <comment ref="L51" authorId="0" shapeId="0" xr:uid="{D9132B34-EADE-4EC8-A142-DFCBD586E38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Junior Hard Debt Principal Paid 3 - Both]&gt;</t>
        </r>
      </text>
    </comment>
    <comment ref="L52" authorId="0" shapeId="0" xr:uid="{E3D43732-732F-45C7-AEA7-F2F906353F9E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Junior Hard Debt Principal Paid 4 - Both]&gt;</t>
        </r>
      </text>
    </comment>
    <comment ref="L53" authorId="0" shapeId="0" xr:uid="{BB17F5C7-904B-436D-B9E5-0DD9FFF9BA9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Junior Hard Debt Principal Paid 5 - Both]&gt;</t>
        </r>
      </text>
    </comment>
    <comment ref="L55" authorId="0" shapeId="0" xr:uid="{3454A118-296D-4ABF-B677-62ECCAB483F5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Principal On Other Mortgage Payable Catchall - Both]&gt;</t>
        </r>
      </text>
    </comment>
    <comment ref="L56" authorId="0" shapeId="0" xr:uid="{2E1B0E03-DC3C-4537-A9F3-3AA1ACEC5AC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Principal On Other Mortgage Payable 1 - Both]&gt;</t>
        </r>
      </text>
    </comment>
    <comment ref="L57" authorId="0" shapeId="0" xr:uid="{A3BBBAA3-3AB8-449A-954D-92F5FDA74ED8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Principal On Other Mortgage Payable 2 - Both]&gt;</t>
        </r>
      </text>
    </comment>
    <comment ref="L58" authorId="0" shapeId="0" xr:uid="{624E80E2-F56B-471D-8055-799A2738C72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Principal On Other Mortgage Payable 3 - Both]&gt;</t>
        </r>
      </text>
    </comment>
    <comment ref="L59" authorId="0" shapeId="0" xr:uid="{6019B3AF-8B13-4C5A-8059-388EE9787AFA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Principal On Other Mortgage Payable 4 - Both]&gt;</t>
        </r>
      </text>
    </comment>
    <comment ref="L60" authorId="0" shapeId="0" xr:uid="{6CAB3A67-93B1-4426-94A4-A9D38437CA6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Principal On Other Mortgage Payable 5 - Both]&gt;</t>
        </r>
      </text>
    </comment>
    <comment ref="L64" authorId="0" shapeId="0" xr:uid="{596A3856-B470-4489-A728-3E7F48E79CD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Distributions Unpaid - Both]&gt;</t>
        </r>
      </text>
    </comment>
    <comment ref="L66" authorId="0" shapeId="0" xr:uid="{136EB92F-2690-490A-9DC7-6F09765A74E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Paymentof Residual Receipts to Operating Reserve - Both]&gt;</t>
        </r>
      </text>
    </comment>
    <comment ref="L69" authorId="0" shapeId="0" xr:uid="{5753A661-DD00-4A05-80A7-F0B592FF1B40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Receipts from Owner Owner Advances - Both]&gt;</t>
        </r>
      </text>
    </comment>
    <comment ref="L70" authorId="0" shapeId="0" xr:uid="{ABD3BB99-C619-4BE0-B2C1-7D4F7EC09962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Owner Advances YTD - Both]&gt;</t>
        </r>
      </text>
    </comment>
    <comment ref="L71" authorId="0" shapeId="0" xr:uid="{175D94B5-6CAD-4658-A3C7-997CBE079EFB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Repayment of Owner Advances - Both]&gt;</t>
        </r>
      </text>
    </comment>
    <comment ref="L72" authorId="0" shapeId="0" xr:uid="{F04E032E-0B7B-4B82-94AB-50317628FAE6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Receipts for Reserve Accounts - Both]&gt;</t>
        </r>
      </text>
    </comment>
    <comment ref="L73" authorId="0" shapeId="0" xr:uid="{48CB88F7-C630-4E7C-AD50-C861A0799C09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O - Receipts from Insurance Claims - Both]&gt;</t>
        </r>
      </text>
    </comment>
    <comment ref="L75" authorId="0" shapeId="0" xr:uid="{0B2500D0-42A0-4BA2-BB9C-6302944752B1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O - Cash And Cash Equivalents At Beginning Of Year - Both]&gt;</t>
        </r>
      </text>
    </comment>
    <comment ref="L76" authorId="0" shapeId="0" xr:uid="{283BE216-7ECC-401B-B45F-01EE8F66AA07}">
      <text>
        <r>
          <rPr>
            <b/>
            <sz val="9"/>
            <color indexed="81"/>
            <rFont val="Tahoma"/>
            <family val="2"/>
          </rPr>
          <t xml:space="preserve"> &lt;[[PortfolioProperties] - [Financials (Seq: 1)] - [Financial Line Items (Seq: 1)] - [Financial Line Item - Cash Flow Statements (Seq: 1)] O - Cash And Cash Equivalents At End Of Year From Audited Financial Statements - Both]&gt;</t>
        </r>
      </text>
    </comment>
    <comment ref="L79" authorId="0" shapeId="0" xr:uid="{E6F01EC0-528B-4299-A00E-F24CCB971784}">
      <text>
        <r>
          <rPr>
            <b/>
            <sz val="9"/>
            <color indexed="81"/>
            <rFont val="Tahoma"/>
            <family val="2"/>
          </rPr>
          <t>&lt;[[PortfolioProperties] - [Financials (Seq: 1)] - [Financial Line Items (Seq: 1)] - [Financial Line Items - User Defined Field Values (Seq: 1)] Additional Audited Financials Information - Reserves included as exp items - Both]&gt;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<sst xmlns="http://schemas.openxmlformats.org/spreadsheetml/2006/main" count="3676" uniqueCount="1444">
  <si>
    <t>ProLink Account ID
(Layer 4)</t>
  </si>
  <si>
    <t>ProLink Master Account Name
(Layer 4)</t>
  </si>
  <si>
    <t>Level</t>
  </si>
  <si>
    <t>Definition</t>
  </si>
  <si>
    <t>HUD Account ID</t>
  </si>
  <si>
    <t>HUD Account Name</t>
  </si>
  <si>
    <t>Asset</t>
  </si>
  <si>
    <t>Yes</t>
  </si>
  <si>
    <t>Current Asset</t>
  </si>
  <si>
    <t>Cash Operation Unrestricted</t>
  </si>
  <si>
    <t>Cash Operation (catchall)</t>
  </si>
  <si>
    <t>No</t>
  </si>
  <si>
    <t>Cash Operations</t>
  </si>
  <si>
    <t>Petty Cash</t>
  </si>
  <si>
    <t>Cash and Cash Equivalent</t>
  </si>
  <si>
    <t>Cash in Money Market Account</t>
  </si>
  <si>
    <t>Cash Operation Other</t>
  </si>
  <si>
    <t>Cash Construction</t>
  </si>
  <si>
    <t>Cash Construction (catchall)</t>
  </si>
  <si>
    <t>Construction Cash Account</t>
  </si>
  <si>
    <t>Construction Escrow</t>
  </si>
  <si>
    <t>Cash Restricted</t>
  </si>
  <si>
    <t>Cash Restricted (catchall)</t>
  </si>
  <si>
    <t>Cash Entity (catchall)</t>
  </si>
  <si>
    <t>Cash - Entity</t>
  </si>
  <si>
    <t>Cash Restricted for Equity Refundable</t>
  </si>
  <si>
    <t>Cash Restricted Other</t>
  </si>
  <si>
    <t>A/R Tenant</t>
  </si>
  <si>
    <t>A/R Tenant (catchall)</t>
  </si>
  <si>
    <t>Tenant/Member Accounts Receivable (Coops)</t>
  </si>
  <si>
    <t>A/R Tenant Doubtful Account (catchall)</t>
  </si>
  <si>
    <t>Allowance for Doubtful Accounts</t>
  </si>
  <si>
    <t>A/R Tenant Residential</t>
  </si>
  <si>
    <t>A/R Tenant Residential Doubtful Account</t>
  </si>
  <si>
    <t>A/R Tenant Commercial</t>
  </si>
  <si>
    <t>A/R Tenant Commercial Doubtful Account</t>
  </si>
  <si>
    <t>A/R Tenant Rent Subsidy (catchall)</t>
  </si>
  <si>
    <t>A/R Tenant Rent Subsidy HUD Section 8</t>
  </si>
  <si>
    <t>Accounts Receivable - HUD</t>
  </si>
  <si>
    <t>A/R Tenant Rent Subsidy (custom 1)</t>
  </si>
  <si>
    <t>A/R Tenant Rent Subsidy (custom 2)</t>
  </si>
  <si>
    <t>A/R Tenant Rent Subsidy (custom 3)</t>
  </si>
  <si>
    <t>A/R Tenant Rent Subsidy Other</t>
  </si>
  <si>
    <t>A/R Tenant Medicare/Medicaid</t>
  </si>
  <si>
    <t>A/R Tenant - Medicare/Medicaid</t>
  </si>
  <si>
    <t>A/R Tenant Medicare/Medicaid Doubtful Account</t>
  </si>
  <si>
    <t>A/R Tenant Allowance for Doubtful Accounts - Medicare/Medicaid</t>
  </si>
  <si>
    <t>A/R Tenant Other</t>
  </si>
  <si>
    <t>A/R Tenant Other Doubtful Account</t>
  </si>
  <si>
    <t>A/R Operation</t>
  </si>
  <si>
    <t>A/R Operation (catchall)</t>
  </si>
  <si>
    <t>Accounts and Notes Receivable - Operations</t>
  </si>
  <si>
    <t>A/R Operation Grant</t>
  </si>
  <si>
    <t>A/R Operation Tenant Equity Increase</t>
  </si>
  <si>
    <t>A/R Operation Real Estate Tax Equivalent</t>
  </si>
  <si>
    <t>A/R Operation Laundry Income</t>
  </si>
  <si>
    <t>A/R Operation Insurance Refund</t>
  </si>
  <si>
    <t>A/R Operation Subscription</t>
  </si>
  <si>
    <t>A/R Operation Other</t>
  </si>
  <si>
    <t>N/R Affiliate</t>
  </si>
  <si>
    <t>N/R Short-term Affiliate (catchall)</t>
  </si>
  <si>
    <t>N/R Short-term Affiliate Doubtful Accounts (catchall)</t>
  </si>
  <si>
    <t>N/R Non-Affiliate</t>
  </si>
  <si>
    <t>N/R Short-term Non-Affiliate (catchall)</t>
  </si>
  <si>
    <t>N/R Short-term Non-Affiliate Doubtful Accounts (catchall)</t>
  </si>
  <si>
    <t>A/R Interest</t>
  </si>
  <si>
    <t>A/R Interest (catchall)</t>
  </si>
  <si>
    <t>Accounts Receivables - Interest</t>
  </si>
  <si>
    <t>A/R Interest Reduction Payment Receivable</t>
  </si>
  <si>
    <t>Interest Reduction Payment Receivable</t>
  </si>
  <si>
    <t>Accrued Investment Interest Receivable</t>
  </si>
  <si>
    <t>Investment Short-term</t>
  </si>
  <si>
    <t>Investment Short-term (catchall)</t>
  </si>
  <si>
    <t>Investment Short-term Operation</t>
  </si>
  <si>
    <t>Short Term Investments - Operations</t>
  </si>
  <si>
    <t>Investment Short-term Entity</t>
  </si>
  <si>
    <t>Short Term Investments - Entity</t>
  </si>
  <si>
    <t>Inventory</t>
  </si>
  <si>
    <t>Inventory (catchall)</t>
  </si>
  <si>
    <t>Other Current Asset</t>
  </si>
  <si>
    <t>Other Current Asset (catchall)</t>
  </si>
  <si>
    <t>Miscellaneous Current Assets</t>
  </si>
  <si>
    <t>Prepaid Ground Lease Current</t>
  </si>
  <si>
    <t>Due From Affiliate (catchall)</t>
  </si>
  <si>
    <t>Due From General Partner</t>
  </si>
  <si>
    <t>Due From Limited Partner</t>
  </si>
  <si>
    <t>Due From Stockholder</t>
  </si>
  <si>
    <t>Due From Officer/Member</t>
  </si>
  <si>
    <t>Due From Affiliate Other</t>
  </si>
  <si>
    <t>Due From Non-Affiliate (catchall)</t>
  </si>
  <si>
    <t>Due From Managing Agent</t>
  </si>
  <si>
    <t>Due From General Contractor</t>
  </si>
  <si>
    <t>Due From Non-Affiliate Other</t>
  </si>
  <si>
    <t>Due From HUD (catchall)</t>
  </si>
  <si>
    <t>Due From HUD (custom 1)</t>
  </si>
  <si>
    <t>Due From HUD (custom 2)</t>
  </si>
  <si>
    <t>Due From HUD (custom 3)</t>
  </si>
  <si>
    <t>Due From HUD (custom 4)</t>
  </si>
  <si>
    <t>Due From HUD (custom 5)</t>
  </si>
  <si>
    <t>Due From State Government (catchall)</t>
  </si>
  <si>
    <t>Due From State Government (custom 1)</t>
  </si>
  <si>
    <t>Due From State Government (custom 2)</t>
  </si>
  <si>
    <t>Due From State Government (custom 3)</t>
  </si>
  <si>
    <t>Due From Local Government (catchall)</t>
  </si>
  <si>
    <t>Due From Local Government (custom 1)</t>
  </si>
  <si>
    <t>Due From Local Government (custom 2)</t>
  </si>
  <si>
    <t>Due From Local Government (custom 3)</t>
  </si>
  <si>
    <t>Due From Local Government (custom 4)</t>
  </si>
  <si>
    <t>Due From Local Government (custom 5)</t>
  </si>
  <si>
    <t>Due From Tenant (catchall)</t>
  </si>
  <si>
    <t>Due From Tenant Residential</t>
  </si>
  <si>
    <t>Due From Tenant Commercial</t>
  </si>
  <si>
    <t>Due From Tenant Security Account</t>
  </si>
  <si>
    <t>PREPAID EXPENSES</t>
  </si>
  <si>
    <t>Due From Account (catchall)</t>
  </si>
  <si>
    <t>Due From Escrow</t>
  </si>
  <si>
    <t>Due From Operating Account</t>
  </si>
  <si>
    <t>Due From Replacement Reserve</t>
  </si>
  <si>
    <t>Due From Account Other</t>
  </si>
  <si>
    <t>Tenant Deposit</t>
  </si>
  <si>
    <t>Tenant Deposit (catchall)</t>
  </si>
  <si>
    <t>Tenant/Patient Deposits Held in Trust</t>
  </si>
  <si>
    <t>Tenant Deposit Residential (catchall)</t>
  </si>
  <si>
    <t>Tenant Deposit Residential Security</t>
  </si>
  <si>
    <t>Tenant Deposit Residential Utility</t>
  </si>
  <si>
    <t>Tenant Deposit Residential Applicant</t>
  </si>
  <si>
    <t>Tenant Deposit Residential Garage</t>
  </si>
  <si>
    <t>Tenant Deposit Residential Other</t>
  </si>
  <si>
    <t>Tenant Deposit Commercial (catchall)</t>
  </si>
  <si>
    <t>Tenant Deposit Commercial Security</t>
  </si>
  <si>
    <t>Tenant Deposit Commercial Utility</t>
  </si>
  <si>
    <t>Tenant Deposit Commercial Applicant</t>
  </si>
  <si>
    <t>Tenant Deposit Commercial Garage</t>
  </si>
  <si>
    <t>Tenant Deposit Commercial Other</t>
  </si>
  <si>
    <t>Tenant Deposit Other</t>
  </si>
  <si>
    <t>Prepaid Expense</t>
  </si>
  <si>
    <t>Prepaid Expense (catchall)</t>
  </si>
  <si>
    <t>Prepaid Expenses</t>
  </si>
  <si>
    <t>Prepaid Expense Utility</t>
  </si>
  <si>
    <t>Prepaid Expense Utility (catchall)</t>
  </si>
  <si>
    <t>Prepaid Expense Utility Fuel</t>
  </si>
  <si>
    <t>Prepaid Expense Utility Water and Sewer</t>
  </si>
  <si>
    <t>Prepaid Expense Utility Gasoline and Oil</t>
  </si>
  <si>
    <t>Prepaid Expense Utility Other</t>
  </si>
  <si>
    <t>Supply Inventory</t>
  </si>
  <si>
    <t>Prepaid Maintenance Contract</t>
  </si>
  <si>
    <t>Prepaid Insurance and Tax</t>
  </si>
  <si>
    <t>Prepaid Insurance and Tax (catchall)</t>
  </si>
  <si>
    <t>Prepaid Insurance Property and Liability</t>
  </si>
  <si>
    <t>Prepaid Insurance Payroll</t>
  </si>
  <si>
    <t>Prepaid Employee Health Benefits</t>
  </si>
  <si>
    <t>Prepaid Mortgage Insurance</t>
  </si>
  <si>
    <t>Prepaid Tax Property</t>
  </si>
  <si>
    <t>Other Prepaid Expense</t>
  </si>
  <si>
    <t>Other Prepaid Expense (catchall)</t>
  </si>
  <si>
    <t>Funded Reserve</t>
  </si>
  <si>
    <t>Escrow Deposit</t>
  </si>
  <si>
    <t>Escrow Deposit (catchall)</t>
  </si>
  <si>
    <t>Escrow Deposits</t>
  </si>
  <si>
    <t>Escrow Deposit Mortgage</t>
  </si>
  <si>
    <t>Violation Escrow</t>
  </si>
  <si>
    <t>Interest Rate Cap Escrow</t>
  </si>
  <si>
    <t>Mortgage Repair Escrow</t>
  </si>
  <si>
    <t>Certificate of Occupancy Escrow</t>
  </si>
  <si>
    <t>Punchlist Escrow</t>
  </si>
  <si>
    <t>Replacement Reserve</t>
  </si>
  <si>
    <t>Replacement Reserve (catchall)</t>
  </si>
  <si>
    <t>Replacement Reserve Minimum Required</t>
  </si>
  <si>
    <t>Replacement Reserve Additional</t>
  </si>
  <si>
    <t>Capital Improvement Reserve</t>
  </si>
  <si>
    <t>Building Reserve</t>
  </si>
  <si>
    <t>Other Reserve Restricted</t>
  </si>
  <si>
    <t>Other Reserve Restricted (catchall)</t>
  </si>
  <si>
    <t>Other Reserves</t>
  </si>
  <si>
    <t>Residual Receipt Reserve</t>
  </si>
  <si>
    <t>Residual Receipt Reserve (catchall)</t>
  </si>
  <si>
    <t>Residual Receipts Reserve</t>
  </si>
  <si>
    <t>Bond Reserve</t>
  </si>
  <si>
    <t>Bond Reserve (catchall)</t>
  </si>
  <si>
    <t>Bond Reserves Catchall</t>
  </si>
  <si>
    <t>Other Reserve</t>
  </si>
  <si>
    <t>Other Reserve (catchall)</t>
  </si>
  <si>
    <t>General Operating Reserve Coop</t>
  </si>
  <si>
    <t xml:space="preserve">General Operating Reserve (Coops) </t>
  </si>
  <si>
    <t>Operating Reserve Supplemental</t>
  </si>
  <si>
    <t>Operating Reserve (custom 1)</t>
  </si>
  <si>
    <t>Operating Reserve (custom 2)</t>
  </si>
  <si>
    <t>Bond Sinking Fund</t>
  </si>
  <si>
    <t>Sinking Fund</t>
  </si>
  <si>
    <t>Working Capital Reserve</t>
  </si>
  <si>
    <t>Section 8 Reserve</t>
  </si>
  <si>
    <t>Section 8 Reserve (custom 1)</t>
  </si>
  <si>
    <t>Section 8 Reserve (custom 2)</t>
  </si>
  <si>
    <t>Principal &amp; Interest Reserve</t>
  </si>
  <si>
    <t>Social Services Reserve</t>
  </si>
  <si>
    <t>Reserve (custom 1)</t>
  </si>
  <si>
    <t>Reserve (custom 2)</t>
  </si>
  <si>
    <t>Other Reserve Other</t>
  </si>
  <si>
    <t>Deposit to Coop</t>
  </si>
  <si>
    <t>Deposits to Coops</t>
  </si>
  <si>
    <t>Apartment Rehabilitation Deposits (Coops)</t>
  </si>
  <si>
    <t>Improvement</t>
  </si>
  <si>
    <t>Management Improvement and Operating Plan</t>
  </si>
  <si>
    <t xml:space="preserve">Assessment Account </t>
  </si>
  <si>
    <t>Fixed Asset</t>
  </si>
  <si>
    <t>Land</t>
  </si>
  <si>
    <t>Land (catchall)</t>
  </si>
  <si>
    <t>Price of Land Only</t>
  </si>
  <si>
    <t>Cost of Improvement to Land</t>
  </si>
  <si>
    <t>Building</t>
  </si>
  <si>
    <t>Building (catchall)</t>
  </si>
  <si>
    <t>Buildings</t>
  </si>
  <si>
    <t>Building only</t>
  </si>
  <si>
    <t>Improvement to Building</t>
  </si>
  <si>
    <t>Fixed Building Equipment</t>
  </si>
  <si>
    <t>Work in Progress</t>
  </si>
  <si>
    <t>Building Other</t>
  </si>
  <si>
    <t>Equipment Portable</t>
  </si>
  <si>
    <t>Building Equipment Portable (catchall)</t>
  </si>
  <si>
    <t>Building Equipment (Portable)</t>
  </si>
  <si>
    <t>Furniture</t>
  </si>
  <si>
    <t>Furniture (catchall)</t>
  </si>
  <si>
    <t>Common Area Furniture for Tenant Use</t>
  </si>
  <si>
    <t>Furniture for Project/Member Use</t>
  </si>
  <si>
    <t>Furnishings Not Charged to Building Cost</t>
  </si>
  <si>
    <t>Furnishings</t>
  </si>
  <si>
    <t>Appliances</t>
  </si>
  <si>
    <t>Office Furniture and Equipment for Project Use</t>
  </si>
  <si>
    <t>Office Furniture and Equipment</t>
  </si>
  <si>
    <t>Furniture Other</t>
  </si>
  <si>
    <t>Maintenance Equipment</t>
  </si>
  <si>
    <t>Maintenance Equipment (catchall)</t>
  </si>
  <si>
    <t>Motor Vehicle</t>
  </si>
  <si>
    <t>Motor Vehicle (catchall)</t>
  </si>
  <si>
    <t>Motor Vehicles</t>
  </si>
  <si>
    <t>Other Fixed Asset</t>
  </si>
  <si>
    <t>Miscellaneous Fixed Assets</t>
  </si>
  <si>
    <t>Accumulated Depreciation</t>
  </si>
  <si>
    <t>Fixed Asset Soft Cost</t>
  </si>
  <si>
    <t>Investment Long-term</t>
  </si>
  <si>
    <t>Investment Long-term Operation</t>
  </si>
  <si>
    <t>Investment Long-term Operation (catchall)</t>
  </si>
  <si>
    <t>Investments - Operations</t>
  </si>
  <si>
    <t>Investment Long-term Entity</t>
  </si>
  <si>
    <t>Investment Long-term Entity (catchall)</t>
  </si>
  <si>
    <t>Investments - Entity</t>
  </si>
  <si>
    <t>Deferred Financing Cost</t>
  </si>
  <si>
    <t>Deferred Financing Cost (catchall)</t>
  </si>
  <si>
    <t>Deferred Financing Costs</t>
  </si>
  <si>
    <t>Deferred Financing Cost Loan</t>
  </si>
  <si>
    <t>Deferred Financing Cost Syndication</t>
  </si>
  <si>
    <t>Deferred Financing Cost Organization</t>
  </si>
  <si>
    <t>Deferred Financing Cost Financing</t>
  </si>
  <si>
    <t>Deferred Financing Cost Leasing</t>
  </si>
  <si>
    <t>Deferred Financing Cost Refinancing</t>
  </si>
  <si>
    <t>Deferred Financing Cost Accumulated Amortization (catchall)</t>
  </si>
  <si>
    <t>Intangible Asset</t>
  </si>
  <si>
    <t>Intangible Asset (catchall)</t>
  </si>
  <si>
    <t>Unamortized Loan Cost (catchall)</t>
  </si>
  <si>
    <t>Unamortized Loan Cost - 8A</t>
  </si>
  <si>
    <t>Property Tax Exemption and Abatement Cost net of Accumulated Amortization (catchall)</t>
  </si>
  <si>
    <t>Property Tax Exemption and Abatement Cost (custom 1)</t>
  </si>
  <si>
    <t>Property Tax Exemption and Abatement Cost (custom 2)</t>
  </si>
  <si>
    <t>Property Tax Exemption and Abatement Cost (custom 3)</t>
  </si>
  <si>
    <t>Leasing Cost net of Accumulated Amortization (catchall)</t>
  </si>
  <si>
    <t>Tax Credit Monitoring Fee net of Accumulated Amortization (catchall)</t>
  </si>
  <si>
    <t>Investment Long-term Other</t>
  </si>
  <si>
    <t>Investment Long-term Other (catchall)</t>
  </si>
  <si>
    <t>Other Asset</t>
  </si>
  <si>
    <t>Other Asset (catchall)</t>
  </si>
  <si>
    <t>Grant Income Receivable</t>
  </si>
  <si>
    <t>Straight Line Rent Receivable</t>
  </si>
  <si>
    <t>Prepaid Ground Lease Long-term</t>
  </si>
  <si>
    <t>Other Asset (custom 1)</t>
  </si>
  <si>
    <t>Other Asset (custom 2)</t>
  </si>
  <si>
    <t>Liability</t>
  </si>
  <si>
    <t>Current Liability</t>
  </si>
  <si>
    <t>Bank Overdraft</t>
  </si>
  <si>
    <t>Bank Overdraft (catchall)</t>
  </si>
  <si>
    <t>Bank Overdraft - Operations</t>
  </si>
  <si>
    <t>A/P Operation</t>
  </si>
  <si>
    <t>A/P Operation (catchall)</t>
  </si>
  <si>
    <t>Accounts Payable - Operations Catchall</t>
  </si>
  <si>
    <t>A/P Construction and Development</t>
  </si>
  <si>
    <t>Accounts Payable - Construction/Development</t>
  </si>
  <si>
    <t>A/P Operation Other</t>
  </si>
  <si>
    <t>A/P Improvement</t>
  </si>
  <si>
    <t>A/P Project Improvement Item (catchall)</t>
  </si>
  <si>
    <t>Accounts Payable - Project Improvement Items</t>
  </si>
  <si>
    <t>A/P Entity</t>
  </si>
  <si>
    <t>Accounts Payable - Entity</t>
  </si>
  <si>
    <t>A/P Incentive Performance Fee</t>
  </si>
  <si>
    <t>Incentive Performance Fee Payable</t>
  </si>
  <si>
    <t>A/P Affiliated Party</t>
  </si>
  <si>
    <t>A/P Entity Other</t>
  </si>
  <si>
    <t>A/P Government</t>
  </si>
  <si>
    <t>A/P Government (catchall)</t>
  </si>
  <si>
    <t>A/P 236 Excess Income due HUD</t>
  </si>
  <si>
    <t>Accounts Payable - 236 Excess Income due HUD</t>
  </si>
  <si>
    <t>A/P Section 8 and Other</t>
  </si>
  <si>
    <t>Accounts Payable - Section 8 &amp; Other</t>
  </si>
  <si>
    <t>A/P State Agency</t>
  </si>
  <si>
    <t>A/P Government Other</t>
  </si>
  <si>
    <t>Accrued Wage Payable</t>
  </si>
  <si>
    <t>Accrued Wages Payable</t>
  </si>
  <si>
    <t>Accrued Payroll Tax Payable</t>
  </si>
  <si>
    <t>Accrued Payroll Taxes Payable</t>
  </si>
  <si>
    <t>Accrued Lease Payment Payable</t>
  </si>
  <si>
    <t>Accrued Lease Payments Payable</t>
  </si>
  <si>
    <t>Accrued Management Fee Payable</t>
  </si>
  <si>
    <t>Accrued Mortgage Interest Payable</t>
  </si>
  <si>
    <t>Accrued Mortgage Interest Payable (catchall)</t>
  </si>
  <si>
    <t>Senior Hard Debt Accrued Interest Payable (catchall)</t>
  </si>
  <si>
    <t>Accrued Interest Payable - First Mortgage</t>
  </si>
  <si>
    <t>Senior Hard Debt Accrued Interest Payable 1</t>
  </si>
  <si>
    <t>Senior Hard Debt Accrued Interest Payable 2</t>
  </si>
  <si>
    <t>Senior Hard Debt Accrued Interest Payable 3</t>
  </si>
  <si>
    <t>Senior Hard Debt Accrued Interest Payable 4</t>
  </si>
  <si>
    <t>Senior Hard Debt Accrued Interest Payable 5</t>
  </si>
  <si>
    <t>Junior Hard Debt Accrued Interest Payable (catchall)</t>
  </si>
  <si>
    <t>Junior Hard Debt Accrued Interest Payable 1</t>
  </si>
  <si>
    <t>Junior Hard Debt Accrued Interest Payable 2</t>
  </si>
  <si>
    <t>Junior Hard Debt Accrued Interest Payable 3</t>
  </si>
  <si>
    <t>Junior Hard Debt Accrued Interest Payable 4</t>
  </si>
  <si>
    <t>Junior Hard Debt Accrued Interest Payable 5</t>
  </si>
  <si>
    <t>Other Mortgage Accrued Interest Payable (catchall)</t>
  </si>
  <si>
    <t>Accrued Interest Payable - Other Mortgages</t>
  </si>
  <si>
    <t>Other Mortgage Accrued Interest Payable 1</t>
  </si>
  <si>
    <t>Other Mortgage Accrued Interest Payable 2</t>
  </si>
  <si>
    <t>Other Mortgage Accrued Interest Payable 3</t>
  </si>
  <si>
    <t>Other Mortgage Accrued Interest Payable 4</t>
  </si>
  <si>
    <t>Other Mortgage Accrued Interest Payable 5</t>
  </si>
  <si>
    <t>Accrued Interest Payable Section 236</t>
  </si>
  <si>
    <t>Accrued Interest Payable - Section 236</t>
  </si>
  <si>
    <t>Accrued Interest Payable</t>
  </si>
  <si>
    <t>Accrued Interest Payable (catchall)</t>
  </si>
  <si>
    <t>Accrued Interest Payable Other Loans and Notes (Surplus Cash)</t>
  </si>
  <si>
    <t>Accrued Interest Payable - Other Loans and Notes (Surplus Cash)</t>
  </si>
  <si>
    <t>Accrued Interest Payable Other Loans and Notes</t>
  </si>
  <si>
    <t>Accrued Interest Payable - Other Loans and Notes</t>
  </si>
  <si>
    <t>Accrued Interest Payable Flexible Subsidy Loan</t>
  </si>
  <si>
    <t>Accrued Interest Payable - Flexible Subsidy Loan</t>
  </si>
  <si>
    <t>Accrued Interest Payable Capital Improvements Loan</t>
  </si>
  <si>
    <t>Accrued Interest Payable - Capital Improvements Loan</t>
  </si>
  <si>
    <t>Accrued Interest Payable Operating Loss Loan</t>
  </si>
  <si>
    <t>Accrued Interest Payable - Operating Loss Loan</t>
  </si>
  <si>
    <t>Accrued Interest Payable Capital Recovery Payment</t>
  </si>
  <si>
    <t>Accrued Interest Payable - Capital Recovery Payment</t>
  </si>
  <si>
    <t>Accrued Interest Payable Developer Fee</t>
  </si>
  <si>
    <t>Accrued Operating Expense</t>
  </si>
  <si>
    <t>Accrued Operating Expense (catchall)</t>
  </si>
  <si>
    <t>Accrued Property Tax</t>
  </si>
  <si>
    <t>Accrued Property Taxes</t>
  </si>
  <si>
    <t>Partnership Fee Payable</t>
  </si>
  <si>
    <t>Accrued Operating Expense Other</t>
  </si>
  <si>
    <t>N/P Short Term</t>
  </si>
  <si>
    <t>N/P (Short Term) (catchall)</t>
  </si>
  <si>
    <t>Notes Payable (Short Term)</t>
  </si>
  <si>
    <t>N/P Other Loans and Notes (Surplus Cash)</t>
  </si>
  <si>
    <t>Notes Payable - Other Loans and Notes (Surplus Cash)</t>
  </si>
  <si>
    <t>N/P Other Loans and Notes</t>
  </si>
  <si>
    <t>Notes Payable - Other Loans and Notes</t>
  </si>
  <si>
    <t>N/P Flexible Subsidy Loan</t>
  </si>
  <si>
    <t>Notes Payable - Flexible Subsidy Loan</t>
  </si>
  <si>
    <t>N/P Capital Improvements Loan</t>
  </si>
  <si>
    <t>Notes Payable - Capital Improvements Loan</t>
  </si>
  <si>
    <t>N/P Operating Loss Loan</t>
  </si>
  <si>
    <t>Notes Payable - Operating Loss Loan</t>
  </si>
  <si>
    <t>N/P Capital Recovery Payment</t>
  </si>
  <si>
    <t>Notes Payable - Capital Recovery Payment</t>
  </si>
  <si>
    <t>N/P 8a First</t>
  </si>
  <si>
    <t>N/P 8a Second</t>
  </si>
  <si>
    <t>Developer Fee Payable Current</t>
  </si>
  <si>
    <t>Developer Fee Payable Current (catchall)</t>
  </si>
  <si>
    <t>Mortgage Payable Current</t>
  </si>
  <si>
    <t>Mortgage Payable Current (catchall)</t>
  </si>
  <si>
    <t>Senior Hard Debt Payable Current (catchall)</t>
  </si>
  <si>
    <t>Mortgages Payable - First Mortgage (Current Portion)</t>
  </si>
  <si>
    <t>Senior Hard Debt Payable Current 1</t>
  </si>
  <si>
    <t>Senior Hard Debt Payable Current 2</t>
  </si>
  <si>
    <t>Senior Hard Debt Payable Current 3</t>
  </si>
  <si>
    <t>Senior Hard Debt Payable Current 4</t>
  </si>
  <si>
    <t>Senior Hard Debt Payable Current 5</t>
  </si>
  <si>
    <t>Junior Hard Debt Payable Current (catchall)</t>
  </si>
  <si>
    <t>Junior Hard Debt Payable Current 1</t>
  </si>
  <si>
    <t>Junior Hard Debt Payable Current 2</t>
  </si>
  <si>
    <t>Junior Hard Debt Payable Current 3</t>
  </si>
  <si>
    <t>Junior Hard Debt Payable Current 4</t>
  </si>
  <si>
    <t>Junior Hard Debt Payable Current 5</t>
  </si>
  <si>
    <t>Other Mortgage Payable Current (catchall)</t>
  </si>
  <si>
    <t>Mortgages Payable - Other Mortgages (Current Portion)</t>
  </si>
  <si>
    <t>Other Mortgage Payable Current 1</t>
  </si>
  <si>
    <t>Other Mortgage Payable Current 2</t>
  </si>
  <si>
    <t>Other Mortgage Payable Current 3</t>
  </si>
  <si>
    <t>Other Mortgage Payable Current 4</t>
  </si>
  <si>
    <t>Other Mortgage Payable Current 5</t>
  </si>
  <si>
    <t>Utility Allowance</t>
  </si>
  <si>
    <t>Utility Allowance Payable</t>
  </si>
  <si>
    <t>Current Liability Other</t>
  </si>
  <si>
    <t>Current Liability Other (catchall)</t>
  </si>
  <si>
    <t>Miscellaneous Current Liabilities</t>
  </si>
  <si>
    <t>A/P Current Other</t>
  </si>
  <si>
    <t>Due To Affiliate (catchall)</t>
  </si>
  <si>
    <t>Due To General Partner</t>
  </si>
  <si>
    <t>Due To Limited Partner</t>
  </si>
  <si>
    <t>Due To Stockholders</t>
  </si>
  <si>
    <t>Due To Officer/ Member</t>
  </si>
  <si>
    <t>Due To Affiliate Other</t>
  </si>
  <si>
    <t>Due To Non-Affiliate (catchall)</t>
  </si>
  <si>
    <t>Due To Managing Agent</t>
  </si>
  <si>
    <t>Due To General Contractor</t>
  </si>
  <si>
    <t>Due To Non-Affiliate Other</t>
  </si>
  <si>
    <t>Due To HUD (catchall)</t>
  </si>
  <si>
    <t>Due To HUD (custom 1)</t>
  </si>
  <si>
    <t>Due To HUD (custom 2)</t>
  </si>
  <si>
    <t>Due To HUD (custom 3)</t>
  </si>
  <si>
    <t>Due To HUD (custom 4)</t>
  </si>
  <si>
    <t>Due To HUD (custom 5)</t>
  </si>
  <si>
    <t>Due To State Government (catchall)</t>
  </si>
  <si>
    <t>Due To State Government (custom 1)</t>
  </si>
  <si>
    <t>Due To State Government (custom 2)</t>
  </si>
  <si>
    <t>Due To State Government (custom 3)</t>
  </si>
  <si>
    <t>Due To Local Government (catchall)</t>
  </si>
  <si>
    <t>Due To Local Government (custom 1)</t>
  </si>
  <si>
    <t>Due To Local Government (custom 2)</t>
  </si>
  <si>
    <t>Due To Local Government (custom 3)</t>
  </si>
  <si>
    <t>Due To Local Government (custom 4)</t>
  </si>
  <si>
    <t>Due To Local Government (custom 5)</t>
  </si>
  <si>
    <t>Due To Tenant (catchall)</t>
  </si>
  <si>
    <t>Due To Tenant Residential</t>
  </si>
  <si>
    <t>Due To Tenant Commercial</t>
  </si>
  <si>
    <t>Due To Tenant Security Account</t>
  </si>
  <si>
    <t>Due To Account (catchall)</t>
  </si>
  <si>
    <t>Due To Escrow</t>
  </si>
  <si>
    <t>Due To Operating Account</t>
  </si>
  <si>
    <t>Due To Replacement Reserve</t>
  </si>
  <si>
    <t>Due To Account Other</t>
  </si>
  <si>
    <t>Tenant Security Deposits Held in Trust (Contra)</t>
  </si>
  <si>
    <t>Prepaid Revenue</t>
  </si>
  <si>
    <t>Prepaid Revenue (catchall)</t>
  </si>
  <si>
    <t>Prepaid Rent by Tenant</t>
  </si>
  <si>
    <t>Prepaid Revenue Other</t>
  </si>
  <si>
    <t>Apartment Rehabilitation Deposit Coop</t>
  </si>
  <si>
    <t>Long-term Liability</t>
  </si>
  <si>
    <t>A/P Long-term Entity</t>
  </si>
  <si>
    <t>Accounts Payable Long-Term - Entity</t>
  </si>
  <si>
    <t>Accrued Lease Payment Long-term</t>
  </si>
  <si>
    <t>Accrued Lease Payment Payable Long-term</t>
  </si>
  <si>
    <t>Accrued Lease Payments Payable - Long-term</t>
  </si>
  <si>
    <t>N/P Long-Term</t>
  </si>
  <si>
    <t>N/P Long-Term (catchall)</t>
  </si>
  <si>
    <t>Notes Payable (Long-Term)</t>
  </si>
  <si>
    <t>N/P Surplus Cash</t>
  </si>
  <si>
    <t>Notes Payable - Surplus Cash</t>
  </si>
  <si>
    <t>Other Loans and Notes Payable</t>
  </si>
  <si>
    <t>Other Loans and N/P Surplus Cash</t>
  </si>
  <si>
    <t>Other Loans and Notes Payable - Surplus Cash</t>
  </si>
  <si>
    <t>N/P Long-Term Flexible Subsidy Loan</t>
  </si>
  <si>
    <t>Flexible Subsidy Loan Payable</t>
  </si>
  <si>
    <t>N/P Long-Term Capital Improvements Loan</t>
  </si>
  <si>
    <t>Capital Improvements Loan Payable</t>
  </si>
  <si>
    <t>N/P Long-Term Operating Loss Loan</t>
  </si>
  <si>
    <t>Operating Loss Loan Payable</t>
  </si>
  <si>
    <t>N/P Long-Term Capital Recovery Payment</t>
  </si>
  <si>
    <t>Capital Recovery Payment Payable</t>
  </si>
  <si>
    <t>N/P Long-Term 8a First</t>
  </si>
  <si>
    <t>N/P Long-Term 8a Second</t>
  </si>
  <si>
    <t>Developer Fee Payable Long-Term</t>
  </si>
  <si>
    <t>Developer Fee Payable Long-Term (catchall)</t>
  </si>
  <si>
    <t>Mortgage Payable Long-Term</t>
  </si>
  <si>
    <t>Mortgage Payable Long-term (catchall)</t>
  </si>
  <si>
    <t>Senior Hard Debt Payable Long-term (catchall)</t>
  </si>
  <si>
    <t>Mortgage Payable - First Mortgage</t>
  </si>
  <si>
    <t>Senior Hard Debt Payable Long-term 1</t>
  </si>
  <si>
    <t>Senior Hard Debt Payable Long-term 2</t>
  </si>
  <si>
    <t>Senior Hard Debt Payable Long-term 3</t>
  </si>
  <si>
    <t>Senior Hard Debt Payable Long-term 4</t>
  </si>
  <si>
    <t>Senior Hard Debt Payable Long-term 5</t>
  </si>
  <si>
    <t>Junior Hard Debt Payable Long-term (catchall)</t>
  </si>
  <si>
    <t>Junior Hard Debt Payable Long-term 1</t>
  </si>
  <si>
    <t>Junior Hard Debt Payable Long-term 2</t>
  </si>
  <si>
    <t>Junior Hard Debt Payable Long-term 3</t>
  </si>
  <si>
    <t>Junior Hard Debt Payable Long-term 4</t>
  </si>
  <si>
    <t>Junior Hard Debt Payable Long-term 5</t>
  </si>
  <si>
    <t>Other Mortgage Payable Long-term (catchall)</t>
  </si>
  <si>
    <t>Mortgage Payable - Other Mortgages</t>
  </si>
  <si>
    <t>Other Mortgage Payable Long-term 1</t>
  </si>
  <si>
    <t>Other Mortgage Payable Long-term 2</t>
  </si>
  <si>
    <t>Other Mortgage Payable Long-term 3</t>
  </si>
  <si>
    <t>Other Mortgage Payable Long-term 4</t>
  </si>
  <si>
    <t>Other Mortgage Payable Long-term 5</t>
  </si>
  <si>
    <t>Accrued Interest Payable Long-term</t>
  </si>
  <si>
    <t>Accrued Interest Payable Long-term (catchall)</t>
  </si>
  <si>
    <t>Interest on Loans or Notes Payable (Long-term)</t>
  </si>
  <si>
    <t>Accrued Interest Payable First Mortgage</t>
  </si>
  <si>
    <t>Accrued Interest Payable Other Mortgages</t>
  </si>
  <si>
    <t>Accrued Interest Other Mortgage Payable</t>
  </si>
  <si>
    <t>Accrued Interest Notes Payable (Surplus Cash) Long Term</t>
  </si>
  <si>
    <t>Debt Issuance</t>
  </si>
  <si>
    <t>Debt Issuance Cost</t>
  </si>
  <si>
    <t>Debt Issuance Costs</t>
  </si>
  <si>
    <t>Tenant Deposit Long-term</t>
  </si>
  <si>
    <t>Long-term Liability Other</t>
  </si>
  <si>
    <t>Long-term Liability Other (catchall)</t>
  </si>
  <si>
    <t>Miscellaneous Long Term Liabilities</t>
  </si>
  <si>
    <t>Deferred Income</t>
  </si>
  <si>
    <t>Equity</t>
  </si>
  <si>
    <t>Owner Equity</t>
  </si>
  <si>
    <t>Owner Equity (catchall)</t>
  </si>
  <si>
    <t>Limited Partner Equity</t>
  </si>
  <si>
    <t>General Partner Equity</t>
  </si>
  <si>
    <t>Other Equity</t>
  </si>
  <si>
    <t>Revenue</t>
  </si>
  <si>
    <t>Rent Revenue</t>
  </si>
  <si>
    <t>Residential Rent</t>
  </si>
  <si>
    <t>Residential Rent (catchall)</t>
  </si>
  <si>
    <t>Gross Potential Residential Rent</t>
  </si>
  <si>
    <t>Rent Revenue - Gross Potential</t>
  </si>
  <si>
    <t>Tenant Assistance Payment</t>
  </si>
  <si>
    <t>Tenant Assistance Payments</t>
  </si>
  <si>
    <t>Furniture Rent</t>
  </si>
  <si>
    <t>Furniture and Equipment Rent (catchall)</t>
  </si>
  <si>
    <t>Commercial Rent</t>
  </si>
  <si>
    <t>Rent Revenue - Stores and Commercial</t>
  </si>
  <si>
    <t>Stores and Commercial</t>
  </si>
  <si>
    <t>Garage Rent</t>
  </si>
  <si>
    <t>Garage and Parking Space Rent (catchall)</t>
  </si>
  <si>
    <t>Garage and Parking Spaces</t>
  </si>
  <si>
    <t>Flexible Subsidy</t>
  </si>
  <si>
    <t>Flexible Subsidy Revenue (catchall)</t>
  </si>
  <si>
    <t>Flexible Subsidy Revenue</t>
  </si>
  <si>
    <t>Other Rent</t>
  </si>
  <si>
    <t>Miscellaneous Rent Revenue</t>
  </si>
  <si>
    <t>Excess Rent</t>
  </si>
  <si>
    <t>Insurance Claim Revenue</t>
  </si>
  <si>
    <t>Rent Revenue/ Insurance</t>
  </si>
  <si>
    <t>Special Claim Revenue</t>
  </si>
  <si>
    <t>Special Claims Revenue</t>
  </si>
  <si>
    <t>Retained Excess Income</t>
  </si>
  <si>
    <t>Lease Revenue Nursing Home</t>
  </si>
  <si>
    <t>Lease Revenue (Nursing Home)</t>
  </si>
  <si>
    <t>Surcharge Revenue</t>
  </si>
  <si>
    <t>Vacancy</t>
  </si>
  <si>
    <t>Residential Vacancy</t>
  </si>
  <si>
    <t>Apartments</t>
  </si>
  <si>
    <t>Furniture Vacancy</t>
  </si>
  <si>
    <t>Furniture and Equipment Vacancy (catchall)</t>
  </si>
  <si>
    <t>Commercial Vacancy</t>
  </si>
  <si>
    <t>Rental Concession</t>
  </si>
  <si>
    <t>Rental Concessions</t>
  </si>
  <si>
    <t>Garage Vacancy</t>
  </si>
  <si>
    <t>Garage Vacancy (catchall)</t>
  </si>
  <si>
    <t>Garage and Parking Space</t>
  </si>
  <si>
    <t>Other Rent Vacancy</t>
  </si>
  <si>
    <t>Other Rent Vacancy (catchall)</t>
  </si>
  <si>
    <t>Miscellaneous</t>
  </si>
  <si>
    <t>Eldery Service Revenue</t>
  </si>
  <si>
    <t>Elderly Service Revenue General</t>
  </si>
  <si>
    <t>Dietary Salaries</t>
  </si>
  <si>
    <t>Food</t>
  </si>
  <si>
    <t>Dietary Supply</t>
  </si>
  <si>
    <t>Dietary Supplies</t>
  </si>
  <si>
    <t>Registered Nurses Payroll</t>
  </si>
  <si>
    <t>Housekeeping Salaries</t>
  </si>
  <si>
    <t>Housekeeping Supply</t>
  </si>
  <si>
    <t>Other Housekeeping</t>
  </si>
  <si>
    <t>Medical Salaries</t>
  </si>
  <si>
    <t>Other Medical</t>
  </si>
  <si>
    <t>Laundry and Linen</t>
  </si>
  <si>
    <t>Recreation and Rehabilitation</t>
  </si>
  <si>
    <t>Other Service Expenses</t>
  </si>
  <si>
    <t>Financial Revenue</t>
  </si>
  <si>
    <t>Interest from Operation</t>
  </si>
  <si>
    <t>Financial Revenue Project Operation</t>
  </si>
  <si>
    <t>Financial Revenue - Project Operations</t>
  </si>
  <si>
    <t>Investment Revenue Residual Receipt</t>
  </si>
  <si>
    <t>Revenue from Investments - Residual Receipts</t>
  </si>
  <si>
    <t>Investment Revenue Replacement Reserve</t>
  </si>
  <si>
    <t>Revenue from Investments - Replacement Reserve</t>
  </si>
  <si>
    <t>Investment Revenue Other</t>
  </si>
  <si>
    <t>Revenue from Investments - Miscellaneous</t>
  </si>
  <si>
    <t>Other Revenue</t>
  </si>
  <si>
    <t>Laundry and Vending Revenue</t>
  </si>
  <si>
    <t>Tenant Charge</t>
  </si>
  <si>
    <t>Tenant Charges</t>
  </si>
  <si>
    <t>Damage and Cleaning Fees</t>
  </si>
  <si>
    <t>Forfeited Tenant Security Deposit</t>
  </si>
  <si>
    <t>Cable</t>
  </si>
  <si>
    <t>Parking</t>
  </si>
  <si>
    <t>Tenant Utility Pass-thru</t>
  </si>
  <si>
    <t>Application Fee</t>
  </si>
  <si>
    <t>Interest Reduction</t>
  </si>
  <si>
    <t>Interest Reduction Payments (Section 236 only)</t>
  </si>
  <si>
    <t>Grant Income</t>
  </si>
  <si>
    <t>Other Revenue Other</t>
  </si>
  <si>
    <t>Miscellaneous Revenue</t>
  </si>
  <si>
    <t>Expense</t>
  </si>
  <si>
    <t>Administrative Expense</t>
  </si>
  <si>
    <t>Admin General</t>
  </si>
  <si>
    <t>Admin General (catchall)</t>
  </si>
  <si>
    <t>Convention/Meeting</t>
  </si>
  <si>
    <t>Management Consultant</t>
  </si>
  <si>
    <t>Management Consult</t>
  </si>
  <si>
    <t>Admin Expense Paid to Related Party</t>
  </si>
  <si>
    <t>Admin General Other</t>
  </si>
  <si>
    <t>Advertising</t>
  </si>
  <si>
    <t>Advertising and Marketing</t>
  </si>
  <si>
    <t>Apartment Resale</t>
  </si>
  <si>
    <t>Apartment Resale Expense Coop (catchall)</t>
  </si>
  <si>
    <t>Apartment Resale Expense (Coops)</t>
  </si>
  <si>
    <t>Other Renting Expense</t>
  </si>
  <si>
    <t>Other Renting Expenses</t>
  </si>
  <si>
    <t>Office Salary</t>
  </si>
  <si>
    <t>Office Salaries</t>
  </si>
  <si>
    <t>Office Expense</t>
  </si>
  <si>
    <t>Office Supply</t>
  </si>
  <si>
    <t>Office Supplies</t>
  </si>
  <si>
    <t>Office or Model Apartment Rent</t>
  </si>
  <si>
    <t>Management Fee</t>
  </si>
  <si>
    <t>Property Manager</t>
  </si>
  <si>
    <t>Property Manager Expense (catchall)</t>
  </si>
  <si>
    <t>Manager or Superintendent Salary</t>
  </si>
  <si>
    <t>Manager or Superintendent Salaries</t>
  </si>
  <si>
    <t>Manager or Superintendent Rent Free Unit</t>
  </si>
  <si>
    <t>Legal</t>
  </si>
  <si>
    <t>Legal Expense - Project</t>
  </si>
  <si>
    <t>Audit</t>
  </si>
  <si>
    <t>Audit Expense</t>
  </si>
  <si>
    <t>Accounting</t>
  </si>
  <si>
    <t>Bookkeeping Fees/Accounting Services</t>
  </si>
  <si>
    <t>Phone</t>
  </si>
  <si>
    <t>Telephone and Answering Service</t>
  </si>
  <si>
    <t>Bad Debt</t>
  </si>
  <si>
    <t>Bad Debts</t>
  </si>
  <si>
    <t>Other Administrative Expense</t>
  </si>
  <si>
    <t>Miscellaneous Administrative Expenses (specify)</t>
  </si>
  <si>
    <t>Utility Expense</t>
  </si>
  <si>
    <t>Fuel</t>
  </si>
  <si>
    <t>Fuel Oil/Coal</t>
  </si>
  <si>
    <t>Utility</t>
  </si>
  <si>
    <t>Utility (catchall)</t>
  </si>
  <si>
    <t>Electricity</t>
  </si>
  <si>
    <t>Gas</t>
  </si>
  <si>
    <t>Water and Sewer (catchall)</t>
  </si>
  <si>
    <t>Water</t>
  </si>
  <si>
    <t>Sewer</t>
  </si>
  <si>
    <t>Utility Other</t>
  </si>
  <si>
    <t>Operating and Maintenance Expense</t>
  </si>
  <si>
    <t>Ground</t>
  </si>
  <si>
    <t>Repair</t>
  </si>
  <si>
    <t>Payroll</t>
  </si>
  <si>
    <t>Janitorial and Cleaning Payroll</t>
  </si>
  <si>
    <t>Ground Payroll</t>
  </si>
  <si>
    <t>Repair Payroll</t>
  </si>
  <si>
    <t>Decorating Payroll</t>
  </si>
  <si>
    <t>Operating and Maintenance Rent Free Unit</t>
  </si>
  <si>
    <t>Supply</t>
  </si>
  <si>
    <t>Supplies</t>
  </si>
  <si>
    <t>Janitorial and Cleaning Supply</t>
  </si>
  <si>
    <t>Exterminating Supply</t>
  </si>
  <si>
    <t>Ground Supply</t>
  </si>
  <si>
    <t>Repair Material</t>
  </si>
  <si>
    <t>Decorating Supply</t>
  </si>
  <si>
    <t>Contract</t>
  </si>
  <si>
    <t>Janitorial and Cleaning Contract</t>
  </si>
  <si>
    <t>Exterminating Contract</t>
  </si>
  <si>
    <t>Ground Contract</t>
  </si>
  <si>
    <t>Repair Contract</t>
  </si>
  <si>
    <t>Elevator Maintenance Contract</t>
  </si>
  <si>
    <t>Swim Pool Maintenance Contract</t>
  </si>
  <si>
    <t>Decorating Contract</t>
  </si>
  <si>
    <t>Garbage</t>
  </si>
  <si>
    <t>Garbage and Trash Removal</t>
  </si>
  <si>
    <t>Security</t>
  </si>
  <si>
    <t>Security (catchall)</t>
  </si>
  <si>
    <t>Security Payroll or Contract</t>
  </si>
  <si>
    <t>Security Payroll/Contract</t>
  </si>
  <si>
    <t>Security Rent Free Unit</t>
  </si>
  <si>
    <t>Seasonal Maintenance Expense</t>
  </si>
  <si>
    <t>Seasonal Maintenance Expense (catchall)</t>
  </si>
  <si>
    <t>Heating/Cooling Repairs and Maintenance</t>
  </si>
  <si>
    <t>Snow Removal</t>
  </si>
  <si>
    <t>Vehicle</t>
  </si>
  <si>
    <t>Vehicle and Maintenance Equipment Operation and Repair</t>
  </si>
  <si>
    <t>Vehicle and Maintenance Equipment Operation and Repairs</t>
  </si>
  <si>
    <t>Lease</t>
  </si>
  <si>
    <t>Lease Expense</t>
  </si>
  <si>
    <t>Operating and Maintenance Expense Other</t>
  </si>
  <si>
    <t>Miscellaneous Operating and Maintenance Expenses</t>
  </si>
  <si>
    <t>Depreciation and Amortization Expense</t>
  </si>
  <si>
    <t>Depreciation Expense</t>
  </si>
  <si>
    <t>Amortization Expense</t>
  </si>
  <si>
    <t>Tax and Insurance Expense</t>
  </si>
  <si>
    <t>Tax Property</t>
  </si>
  <si>
    <t>Real Estate Tax</t>
  </si>
  <si>
    <t>Real Estate Taxes</t>
  </si>
  <si>
    <t>Shelter Rent Tax</t>
  </si>
  <si>
    <t>Tax Payroll</t>
  </si>
  <si>
    <t>Payroll Taxes (Project's Share)</t>
  </si>
  <si>
    <t>Insurance Property</t>
  </si>
  <si>
    <t>Property &amp; Liability Insurance (Hazard)</t>
  </si>
  <si>
    <t>Property (Hazard) Insurance (catchall)</t>
  </si>
  <si>
    <t>Property (Hazard) Insurance Only</t>
  </si>
  <si>
    <t>Earthquake Insurance</t>
  </si>
  <si>
    <t>Flood Insurance</t>
  </si>
  <si>
    <t>Liability Insurance</t>
  </si>
  <si>
    <t>Property Insurance Other</t>
  </si>
  <si>
    <t>Insurance Payroll</t>
  </si>
  <si>
    <t>Health Insurance and Other Employee Benefits</t>
  </si>
  <si>
    <t>Fidelity Bond Insurance</t>
  </si>
  <si>
    <t>Workmens Compensation</t>
  </si>
  <si>
    <t>Workmen's Compensation</t>
  </si>
  <si>
    <t>Tax and Insurance Other</t>
  </si>
  <si>
    <t>Other Tax, Licenses, Permits, and Insurance</t>
  </si>
  <si>
    <t>Miscellaneous Taxes, Licenses, and Permits</t>
  </si>
  <si>
    <t>Financial Expense</t>
  </si>
  <si>
    <t>Senior Hard Debt Interest</t>
  </si>
  <si>
    <t>Senior Hard Debt Interest Expensed/Paid (catchall)</t>
  </si>
  <si>
    <t>Interest on First Mortgage Payable</t>
  </si>
  <si>
    <t>Senior Hard Debt Interest Expensed/Paid 1</t>
  </si>
  <si>
    <t>Interest on Mortgage Payable</t>
  </si>
  <si>
    <t>Senior Hard Debt Interest Expensed/Paid 2</t>
  </si>
  <si>
    <t>Senior Hard Debt Interest Expensed/Paid 3</t>
  </si>
  <si>
    <t>Senior Hard Debt Interest Expensed/Paid 4</t>
  </si>
  <si>
    <t>Senior Hard Debt Interest Expensed/Paid 5</t>
  </si>
  <si>
    <t>Junior Hard Debt Interest</t>
  </si>
  <si>
    <t>Junior Hard Debt Interest Expensed/Paid (catchall)</t>
  </si>
  <si>
    <t>Interest on Mortgages Payable - Other</t>
  </si>
  <si>
    <t>Junior Hard Debt Interest Expensed/Paid 1</t>
  </si>
  <si>
    <t>Junior Hard Debt Interest Expensed/Paid 2</t>
  </si>
  <si>
    <t>Junior Hard Debt Interest Expensed/Paid 3</t>
  </si>
  <si>
    <t>Junior Hard Debt Interest Expensed/Paid 4</t>
  </si>
  <si>
    <t>Junior Hard Debt Interest Expensed/Paid 5</t>
  </si>
  <si>
    <t>Other Mortgage Interest</t>
  </si>
  <si>
    <t>Interest on Other Mortgage Payable (catchall)</t>
  </si>
  <si>
    <t>Interest on Other Mortgage Payable 1</t>
  </si>
  <si>
    <t>Interest on Other Mortgage Payable 2</t>
  </si>
  <si>
    <t>Interest on Other Mortgage Payable 3</t>
  </si>
  <si>
    <t>Interest on Other Mortgage Payable 4</t>
  </si>
  <si>
    <t>Interest on Other Mortgage Payable 5</t>
  </si>
  <si>
    <t>Long-term Note Interest</t>
  </si>
  <si>
    <t>Interest on Notes Payable Long-term (catchall)</t>
  </si>
  <si>
    <t>Interest on Notes Payable (Long Term)</t>
  </si>
  <si>
    <t>Interest on Notes Payable Long-term (custom 1)</t>
  </si>
  <si>
    <t>Interest on Notes Payable Long-term (custom 2)</t>
  </si>
  <si>
    <t>Short-term Note Interest</t>
  </si>
  <si>
    <t>Interest on Notes Payable Short Term (catchall)</t>
  </si>
  <si>
    <t>Interest on Notes Payable (Short Term)</t>
  </si>
  <si>
    <t>Interest on Line of Credit</t>
  </si>
  <si>
    <t>Mortgage Insurance</t>
  </si>
  <si>
    <t>Mortgage Insurance Premium and Servicing Charge</t>
  </si>
  <si>
    <t>Mortgage Insurance Premium/Serv Chg</t>
  </si>
  <si>
    <t>Letter of Credit Fees</t>
  </si>
  <si>
    <t>Letter of Credit Fee</t>
  </si>
  <si>
    <t>Other Financial Expense</t>
  </si>
  <si>
    <t>Miscellaneous Financial Expenses</t>
  </si>
  <si>
    <t>Eldery Service Expense</t>
  </si>
  <si>
    <t>Eldery Service Expense General</t>
  </si>
  <si>
    <t>Elderly Service Expense (catchall)</t>
  </si>
  <si>
    <t>Other Expense</t>
  </si>
  <si>
    <t>Corporate Partnership Expense</t>
  </si>
  <si>
    <t>Entity Revenue</t>
  </si>
  <si>
    <t>Officer Salary</t>
  </si>
  <si>
    <t>Officer Salary (catchall)</t>
  </si>
  <si>
    <t>Officer's Salaries</t>
  </si>
  <si>
    <t>Entity Legal</t>
  </si>
  <si>
    <t>Entity Legal Expense (catchall)</t>
  </si>
  <si>
    <t>Legal Expenses</t>
  </si>
  <si>
    <t>Entity Income Tax</t>
  </si>
  <si>
    <t>Federal Income Tax</t>
  </si>
  <si>
    <t>Entity Interest Income</t>
  </si>
  <si>
    <t>Entity Interest on Notes Payable</t>
  </si>
  <si>
    <t>Interest on Notes Payable</t>
  </si>
  <si>
    <t>Entity Interest on Mortgage Payable</t>
  </si>
  <si>
    <t>Other Entity Expense</t>
  </si>
  <si>
    <t>Other Financial</t>
  </si>
  <si>
    <t>Reserve Deposit</t>
  </si>
  <si>
    <t>Deposit to Replacement Reserve</t>
  </si>
  <si>
    <t>Deposit To Replacement Reserve (catchall)</t>
  </si>
  <si>
    <t>Deposit to Other Reserve</t>
  </si>
  <si>
    <t>Deposit To General Operating Reserve</t>
  </si>
  <si>
    <t>Deposit To Other Reserve Other</t>
  </si>
  <si>
    <t>Property Valuation</t>
  </si>
  <si>
    <t>Capitalization Rate</t>
  </si>
  <si>
    <t>Rent Roll Multiplier</t>
  </si>
  <si>
    <t>Rental Revenue</t>
  </si>
  <si>
    <t>Residential Subsidy</t>
  </si>
  <si>
    <t>Annual Subsidy Amount (catchall)</t>
  </si>
  <si>
    <t>HAP Subsidy (YesNo)</t>
  </si>
  <si>
    <t>HAP Annual Subsidy Amount</t>
  </si>
  <si>
    <t>HAP Expiration Date</t>
  </si>
  <si>
    <t>Section 236 Subsidy (YesNo)</t>
  </si>
  <si>
    <t>Section 236 Annual Subsidy Amount</t>
  </si>
  <si>
    <t>Section 236 Expiration Date</t>
  </si>
  <si>
    <t>RAD Subsidy (YesNo)</t>
  </si>
  <si>
    <t>RAD Annual Subsidy Amount</t>
  </si>
  <si>
    <t>RAD Expiration Date</t>
  </si>
  <si>
    <t>Other Subsidy (YesNo)</t>
  </si>
  <si>
    <t>Other Annual Subsidy Amount</t>
  </si>
  <si>
    <t>Other Expiration Date</t>
  </si>
  <si>
    <t>Occupancy Info</t>
  </si>
  <si>
    <t>Residential Occupancy Info</t>
  </si>
  <si>
    <t>Total Units</t>
  </si>
  <si>
    <t>Occupied Units</t>
  </si>
  <si>
    <t>Rent-Free Units</t>
  </si>
  <si>
    <t>Vacant Units Pre-Leased</t>
  </si>
  <si>
    <t>Vacant Units Not-Leased</t>
  </si>
  <si>
    <t>Vacant Units Other</t>
  </si>
  <si>
    <t>Number Of Move-Outs</t>
  </si>
  <si>
    <t xml:space="preserve">Number of units that had moved out in a given period. Especially important for those properties that do not provide tenant detail.  </t>
  </si>
  <si>
    <t>Mortgage Principal Payment</t>
  </si>
  <si>
    <t>Senior Hard Debt Principal</t>
  </si>
  <si>
    <t>Senior Hard Debt Principal Paid (catchall)</t>
  </si>
  <si>
    <t>Senior Hard Debt Principal Paid 1</t>
  </si>
  <si>
    <t>Senior Hard Debt Principal Paid 2</t>
  </si>
  <si>
    <t>Senior Hard Debt Principal Paid 3</t>
  </si>
  <si>
    <t>Senior Hard Debt Principal Paid 4</t>
  </si>
  <si>
    <t>Senior Hard Debt Principal Paid 5</t>
  </si>
  <si>
    <t>Junior Hard Debt Principal</t>
  </si>
  <si>
    <t>Junior Hard Debt Principal Paid (catchall)</t>
  </si>
  <si>
    <t>Junior Hard Debt Principal Paid 1</t>
  </si>
  <si>
    <t>Junior Hard Debt Principal Paid 2</t>
  </si>
  <si>
    <t>Junior Hard Debt Principal Paid 3</t>
  </si>
  <si>
    <t>Junior Hard Debt Principal Paid 4</t>
  </si>
  <si>
    <t>Junior Hard Debt Principal Paid 5</t>
  </si>
  <si>
    <t>Other Mortgage Principal</t>
  </si>
  <si>
    <t>Principal On Other Mortgage Payable (catchall)</t>
  </si>
  <si>
    <t>Principal On Other Mortgage Payable 1</t>
  </si>
  <si>
    <t>Principal On Other Mortgage Payable 2</t>
  </si>
  <si>
    <t>Principal On Other Mortgage Payable 3</t>
  </si>
  <si>
    <t>Principal On Other Mortgage Payable 4</t>
  </si>
  <si>
    <t>Principal On Other Mortgage Payable 5</t>
  </si>
  <si>
    <t>Cash Flow</t>
  </si>
  <si>
    <t>HUD Surplus Cash</t>
  </si>
  <si>
    <t>Annual Distributions Earned</t>
  </si>
  <si>
    <t>Distributions Unpaid</t>
  </si>
  <si>
    <t>Surplus Cash</t>
  </si>
  <si>
    <t>Payment of Residual Receipts to Operating Reserve</t>
  </si>
  <si>
    <t>Cash Receipt and Payment</t>
  </si>
  <si>
    <t>Distributions to Owner</t>
  </si>
  <si>
    <t>Receipts from Owner (Owner Advances)</t>
  </si>
  <si>
    <t>Owner Advances YTD</t>
  </si>
  <si>
    <t>Repayment of Owner Advances</t>
  </si>
  <si>
    <t>Receipts for Reserve Accounts</t>
  </si>
  <si>
    <t>Receipts from Insurance Claims</t>
  </si>
  <si>
    <t>Value</t>
  </si>
  <si>
    <t>Total</t>
  </si>
  <si>
    <t>Amount</t>
  </si>
  <si>
    <t>Agency Config</t>
  </si>
  <si>
    <t>Agency Label</t>
  </si>
  <si>
    <t>Agency Account ID</t>
  </si>
  <si>
    <t>Version</t>
  </si>
  <si>
    <t>Created Date</t>
  </si>
  <si>
    <t>Comment</t>
  </si>
  <si>
    <t>Presented Date</t>
  </si>
  <si>
    <t>Presented To</t>
  </si>
  <si>
    <t>Shared Date</t>
  </si>
  <si>
    <t>Shared With</t>
  </si>
  <si>
    <t>No color scheme</t>
  </si>
  <si>
    <t xml:space="preserve">7/8/19, </t>
  </si>
  <si>
    <t>IHFA,</t>
  </si>
  <si>
    <t>Grouping, Color Scheme, Subtotal</t>
  </si>
  <si>
    <t>ProLink Solutions HFA - Standardized Financials Input Template - Version History</t>
  </si>
  <si>
    <t>7/10/19, 7/11/19, 7/30/19</t>
  </si>
  <si>
    <t>NYCHDC, IHFA, OHCS</t>
  </si>
  <si>
    <t>Comment column</t>
  </si>
  <si>
    <t>7/10/19, 7/24/19</t>
  </si>
  <si>
    <t>NYCHDC, DCHFA</t>
  </si>
  <si>
    <t>Property Name</t>
  </si>
  <si>
    <t>Fiscal Year</t>
  </si>
  <si>
    <t>Period</t>
  </si>
  <si>
    <t>Agency Internal ID #</t>
  </si>
  <si>
    <t>SD_A_1</t>
  </si>
  <si>
    <t>SD_689x1_697x1_1606_B_1</t>
  </si>
  <si>
    <t>SD_A_3</t>
  </si>
  <si>
    <t>SD_689x1_697x1_1609_B_1</t>
  </si>
  <si>
    <t>SD_A_4</t>
  </si>
  <si>
    <t>SD_689x1_697x1_1612_B_1</t>
  </si>
  <si>
    <t>SD_A_5</t>
  </si>
  <si>
    <t>SD_689x1_697x1_1615_B_1</t>
  </si>
  <si>
    <t>Resubmission Reason</t>
  </si>
  <si>
    <t>Field Name</t>
  </si>
  <si>
    <t>Property Info</t>
  </si>
  <si>
    <t>HFA Number</t>
  </si>
  <si>
    <t>Reporting Status</t>
  </si>
  <si>
    <t>Financial Type</t>
  </si>
  <si>
    <t>Reporting Source</t>
  </si>
  <si>
    <t>Audit Status</t>
  </si>
  <si>
    <t>Audit Opinion</t>
  </si>
  <si>
    <t>HUD Compliance</t>
  </si>
  <si>
    <t>Audit Issues - Going Concern</t>
  </si>
  <si>
    <t>Audit Issues - Credit Risk</t>
  </si>
  <si>
    <t>Audit Issues - Litigation</t>
  </si>
  <si>
    <t>Audit Issues - Internal Control Issues</t>
  </si>
  <si>
    <t>Audit Issues - Regulatory Compliance Issues</t>
  </si>
  <si>
    <t>Audit Issues - Acceptability of Footnotes</t>
  </si>
  <si>
    <t>Audit Issues - Commingling of Funds</t>
  </si>
  <si>
    <t>Audit Issues - Adverse Findings</t>
  </si>
  <si>
    <t>Notes</t>
  </si>
  <si>
    <t>Ryan made changes per user story 174141</t>
  </si>
  <si>
    <t>ProLink Solutions HFA - Standardized Financials Input Template</t>
  </si>
  <si>
    <t>Healthcare Revenue</t>
  </si>
  <si>
    <t>Healthcare Revenue (catchall)</t>
  </si>
  <si>
    <t>Contractual Adjustment for Self Pay Patient</t>
  </si>
  <si>
    <t>Contractual Adjustment for Medicare Patient</t>
  </si>
  <si>
    <t>Contractual Adjustment for Medicaid Patient</t>
  </si>
  <si>
    <t>Contractual Adjustment for VA Patient</t>
  </si>
  <si>
    <t>Contractual Adjustment for Other Program</t>
  </si>
  <si>
    <t>Shareholder and Resident Revenue</t>
  </si>
  <si>
    <t>Shareholder and Resident Revenue (catchall)</t>
  </si>
  <si>
    <t>Dietary Salary</t>
  </si>
  <si>
    <t>Registered Nurse Payroll</t>
  </si>
  <si>
    <t>Housekeeping Expense (catchall)</t>
  </si>
  <si>
    <t>Housekeeping Salary</t>
  </si>
  <si>
    <t>Medical Expense (catchall)</t>
  </si>
  <si>
    <t>Medical Salary</t>
  </si>
  <si>
    <t>Medical Supply</t>
  </si>
  <si>
    <t xml:space="preserve">Medical Other </t>
  </si>
  <si>
    <t>Revenue Not Part of Unit Package</t>
  </si>
  <si>
    <t>Revenue Not Part of Unit Package (catchall)</t>
  </si>
  <si>
    <t>Rehabilitation</t>
  </si>
  <si>
    <t>Dietary</t>
  </si>
  <si>
    <t>Nursing</t>
  </si>
  <si>
    <t>Housekeeping</t>
  </si>
  <si>
    <t>Medical</t>
  </si>
  <si>
    <t>Medical Supplies</t>
  </si>
  <si>
    <t>Laundry</t>
  </si>
  <si>
    <t>Laundry Expense (catchall)</t>
  </si>
  <si>
    <t>Medical Record</t>
  </si>
  <si>
    <t>Medical Record Expense (catchall)</t>
  </si>
  <si>
    <t>Activity Supply</t>
  </si>
  <si>
    <t>Elderly Service Expense Other</t>
  </si>
  <si>
    <t>Elderly Service Other</t>
  </si>
  <si>
    <t>NYCHDC, OHCS</t>
  </si>
  <si>
    <t>Trial Balance</t>
  </si>
  <si>
    <t>CPA Compiled/Reviewed</t>
  </si>
  <si>
    <t>Audited</t>
  </si>
  <si>
    <t>Unqualified</t>
  </si>
  <si>
    <t>Qualified</t>
  </si>
  <si>
    <t>Adverse</t>
  </si>
  <si>
    <t>Modified</t>
  </si>
  <si>
    <t>Owner/Agent Submission</t>
  </si>
  <si>
    <t>Unmodified</t>
  </si>
  <si>
    <t>Not Applicable</t>
  </si>
  <si>
    <t>Not Submitted</t>
  </si>
  <si>
    <t>SD_A_6</t>
  </si>
  <si>
    <t>SD_689x1_697x1_1653_B_0</t>
  </si>
  <si>
    <t>SD_A_7</t>
  </si>
  <si>
    <t>SD_689x1_697x1_1656_B_0</t>
  </si>
  <si>
    <t>SD_A_8</t>
  </si>
  <si>
    <t>SD_689x1_697x1_1659_B_0</t>
  </si>
  <si>
    <t>SD_A_9</t>
  </si>
  <si>
    <t>SD_689x1_697x1_1654_B_0</t>
  </si>
  <si>
    <t>SD_A_10</t>
  </si>
  <si>
    <t>SD_689x1_697x1_1657_B_0</t>
  </si>
  <si>
    <t>SD_A_11</t>
  </si>
  <si>
    <t>SD_689x1_697x1_1660_B_0</t>
  </si>
  <si>
    <t>SD_A_12</t>
  </si>
  <si>
    <t>SD_689x1_697x1_1655_B_0</t>
  </si>
  <si>
    <t>SD_A_13</t>
  </si>
  <si>
    <t>SD_689x1_697x1_1658_B_0</t>
  </si>
  <si>
    <t>Kate made changes per user story 174737 -Updated Reporting Source to Both and Updated Financial Type to Financial Type Name</t>
  </si>
  <si>
    <t>Expected Sign</t>
  </si>
  <si>
    <t>+</t>
  </si>
  <si>
    <t>-</t>
  </si>
  <si>
    <t>Ryan added "Expected Sign" column.</t>
  </si>
  <si>
    <t>Main Information</t>
  </si>
  <si>
    <t>Validation</t>
  </si>
  <si>
    <t>Check</t>
  </si>
  <si>
    <t>Column1</t>
  </si>
  <si>
    <t>Balance Sheet</t>
  </si>
  <si>
    <t>P&amp;L</t>
  </si>
  <si>
    <t>Tab</t>
  </si>
  <si>
    <t>Other</t>
  </si>
  <si>
    <t>Input Validation Checks: Please double check on Red Highlighted cells in the Check column. Ensure all cells under the column show Pass before submitting this form.</t>
  </si>
  <si>
    <t>Balance Sheet should balance.</t>
  </si>
  <si>
    <t>Asset should be populated.</t>
  </si>
  <si>
    <t>Liability should be populated.</t>
  </si>
  <si>
    <t>Equity should be populated.</t>
  </si>
  <si>
    <t>Vacancies Aparts should be populated.</t>
  </si>
  <si>
    <t>Vacancies Furn&amp;Equip should be populated.</t>
  </si>
  <si>
    <t>Vacancies St/Comm should be populated.</t>
  </si>
  <si>
    <t>Vacancies Concess should be populated.</t>
  </si>
  <si>
    <t>Vacancies Gar &amp; Pkg  should be populated.</t>
  </si>
  <si>
    <t>Vacancies Misc should be populated.</t>
  </si>
  <si>
    <t>Fuel Oil should be populated.</t>
  </si>
  <si>
    <t>Electricity should be populated.</t>
  </si>
  <si>
    <t>Gas should be populated.</t>
  </si>
  <si>
    <t>Water should be populated.</t>
  </si>
  <si>
    <t>Sewer should be populated.</t>
  </si>
  <si>
    <t>Principal Paid should be populated.</t>
  </si>
  <si>
    <t>Annual Reserve Deposit should be populated.</t>
  </si>
  <si>
    <t>Vacant Units Off/Under Repair should be populated.</t>
  </si>
  <si>
    <t>Vacant Units should be greater than Vacant Units Off/Under Repair.</t>
  </si>
  <si>
    <t>HAP (Yes/No) should be populated.</t>
  </si>
  <si>
    <t>If HAP is Yes, then HAP amount and expiration date should be populated.</t>
  </si>
  <si>
    <t>If HAP is No, then HAP amount and expiration date should not be populated.</t>
  </si>
  <si>
    <t>RAD (Yes/No) should be populated.</t>
  </si>
  <si>
    <t>If RAD is Yes, then RAD amount and expiration date should be populated.</t>
  </si>
  <si>
    <t>If RAD is No, then RAD amount and expiration date should not be populated.</t>
  </si>
  <si>
    <t>236 (Yes/No) should be populated.</t>
  </si>
  <si>
    <t>If 236 is No, then 236 amount and expiration date should not be populated.</t>
  </si>
  <si>
    <t>If 236 is Yes, then 236 amount and expiration date should be populated.</t>
  </si>
  <si>
    <t>Vacant Units should be certified, i.e. received from the managing agent. (Choose from the drop-down in the Check column.)</t>
  </si>
  <si>
    <t>Not Certified</t>
  </si>
  <si>
    <t xml:space="preserve">      Cash Operation Unrestricted</t>
  </si>
  <si>
    <t>1/22/20: NYCHDC</t>
  </si>
  <si>
    <t>Ryan added a Validation tab and published it.</t>
  </si>
  <si>
    <t>yes</t>
  </si>
  <si>
    <t xml:space="preserve"> Net Increase (Decrease) in Cash and Cash Equivalents</t>
  </si>
  <si>
    <t>Net Cash Provided by Operating Activity</t>
  </si>
  <si>
    <t>Net Cash Operating Net Income</t>
  </si>
  <si>
    <t>Net Cash Operating Adjustment Noncash</t>
  </si>
  <si>
    <t>Net Cash Operating Adjustment Noncash (custom 5)</t>
  </si>
  <si>
    <t>Net Cash Operating Asset Decrease</t>
  </si>
  <si>
    <t>Net Cash Operating Liability Increase</t>
  </si>
  <si>
    <t>Net Cash Operating Other</t>
  </si>
  <si>
    <t>Net Cash Provided by Investing Activity</t>
  </si>
  <si>
    <t>Net Cash Investing</t>
  </si>
  <si>
    <t>Net Cash Provided by Financing Activity</t>
  </si>
  <si>
    <t>Net Cash Financing Loan Payment</t>
  </si>
  <si>
    <t>Net Cash Financing Other</t>
  </si>
  <si>
    <t>Net Cash Operating Asset Decrease (custom 5)</t>
  </si>
  <si>
    <t>Net Cash Operating Asset Decrease (custom 6)</t>
  </si>
  <si>
    <t>Net Cash Operating Asset Decrease (custom 7)</t>
  </si>
  <si>
    <t>Net Cash Operating Asset Decrease (custom 8)</t>
  </si>
  <si>
    <t>Net Cash Operating Asset Decrease (custom 9)</t>
  </si>
  <si>
    <t>Net Cash Operating Asset Decrease (custom 10)</t>
  </si>
  <si>
    <t>Net Cash Financing Other (custom 1)</t>
  </si>
  <si>
    <t>Net Cash Operating Liability Increase (custom 7)</t>
  </si>
  <si>
    <t>Net Cash Operating Liability Increase (custom 8)</t>
  </si>
  <si>
    <t>Net Cash Operating Liability Increase (custom 9)</t>
  </si>
  <si>
    <t>Net Cash Operating Liability Increase (custom 10)</t>
  </si>
  <si>
    <t>Net Cash Operating Other (custom 3)</t>
  </si>
  <si>
    <t>Net Cash Operating Other (custom 4)</t>
  </si>
  <si>
    <t>Net Cash Operating Other (custom 5)</t>
  </si>
  <si>
    <t>Net Cash Operating Other (custom 6)</t>
  </si>
  <si>
    <t>Net Cash Operating Other (custom 7)</t>
  </si>
  <si>
    <t>Net Cash Operating Other (custom 8)</t>
  </si>
  <si>
    <t>Net Cash Operating Other (custom 9)</t>
  </si>
  <si>
    <t>Net Cash Operating Other (custom 10)</t>
  </si>
  <si>
    <t>Net Cash Investing (custom 3)</t>
  </si>
  <si>
    <t>Net Cash Investing (custom 4)</t>
  </si>
  <si>
    <t>Net Cash Investing (custom 5)</t>
  </si>
  <si>
    <t>Net Cash Investing (custom 6)</t>
  </si>
  <si>
    <t>Net Cash Investing (custom 7)</t>
  </si>
  <si>
    <t>Net Cash Investing (custom 8)</t>
  </si>
  <si>
    <t>Net Cash Investing (custom 9)</t>
  </si>
  <si>
    <t>Net Cash Investing (custom 10)</t>
  </si>
  <si>
    <t>Net Cash Financing Loan Payment (custom 3)</t>
  </si>
  <si>
    <t>Net Cash Financing Loan Payment (custom 4)</t>
  </si>
  <si>
    <t>Net Cash Financing Loan Payment (custom 5)</t>
  </si>
  <si>
    <t>Net Cash Financing Loan Payment (custom 6)</t>
  </si>
  <si>
    <t>Net Cash Financing Loan Payment (custom 7)</t>
  </si>
  <si>
    <t>Net Cash Financing Loan Payment (custom 8)</t>
  </si>
  <si>
    <t>Net Cash Financing Loan Payment (custom 9)</t>
  </si>
  <si>
    <t>Net Cash Financing Loan Payment (custom 10)</t>
  </si>
  <si>
    <t>Net Cash Financing Other (custom 2)</t>
  </si>
  <si>
    <t>Net Cash Financing Other (custom 3)</t>
  </si>
  <si>
    <t>Net Cash Financing Other (custom 4)</t>
  </si>
  <si>
    <t>Net Cash Financing Other (custom 5)</t>
  </si>
  <si>
    <t>Net Cash Financing Other (custom 6)</t>
  </si>
  <si>
    <t>Net Cash Financing Other (custom 7)</t>
  </si>
  <si>
    <t>Net Cash Financing Other (custom 8)</t>
  </si>
  <si>
    <t>Net Cash Financing Other (custom 9)</t>
  </si>
  <si>
    <t>Net Cash Financing Other (custom 10)</t>
  </si>
  <si>
    <t>Cash Flow Statement</t>
  </si>
  <si>
    <t>Cash And Cash Equivalents At End of Year From Audited Financial Statements</t>
  </si>
  <si>
    <t>Kate added Cash Flow Tab</t>
  </si>
  <si>
    <t>Joe removed agency values from all L4 line items</t>
  </si>
  <si>
    <t>Accounts Payable</t>
  </si>
  <si>
    <t>Interim Operating Statement for Multi-Family Housing Projects</t>
  </si>
  <si>
    <t xml:space="preserve">INSTRUCTIONS:  </t>
  </si>
  <si>
    <t>Prepare on Accrual Basis</t>
  </si>
  <si>
    <t>All figures should be for the last day of the quarter unless otherwise noted</t>
  </si>
  <si>
    <t>Occupancy</t>
  </si>
  <si>
    <t># Units Occupied :</t>
  </si>
  <si>
    <t>Total units</t>
  </si>
  <si>
    <t>Occupancy %</t>
  </si>
  <si>
    <t xml:space="preserve">Tenant Accounts Receivable Aging: </t>
  </si>
  <si>
    <t>Within 30 days</t>
  </si>
  <si>
    <t>31-60 days</t>
  </si>
  <si>
    <t>61-90 days</t>
  </si>
  <si>
    <t>Over 90 days</t>
  </si>
  <si>
    <t>(Exclude Prepaid Rents and late fees from Total Tenant Rents Recivable field. It may be included in Other Accounts Receivable)</t>
  </si>
  <si>
    <t>Total Tenant Rents Receivable</t>
  </si>
  <si>
    <t>Other Accounts Receivable</t>
  </si>
  <si>
    <t xml:space="preserve">Total Accounts Receivable </t>
  </si>
  <si>
    <t>Rent Delinquency and Repayment Plans</t>
  </si>
  <si>
    <t># of units w/ delinquent rent</t>
  </si>
  <si>
    <t># of units under rent re-payment agreements</t>
  </si>
  <si>
    <t>For those under repay agreements, # current in their agreement</t>
  </si>
  <si>
    <t>Accounts Payable Aging:</t>
  </si>
  <si>
    <t>Total Accounts Payable</t>
  </si>
  <si>
    <t>Cash</t>
  </si>
  <si>
    <t>Operating Cash per General Ledger at Beginning of Period</t>
  </si>
  <si>
    <t>TOTAL RECEIPTS</t>
  </si>
  <si>
    <t>TOTAL DISBURSEMENTS (Enter as a positive number)</t>
  </si>
  <si>
    <t>Operating Cash per General Ledger -- End of Period</t>
  </si>
  <si>
    <t xml:space="preserve">Submitted by: </t>
  </si>
  <si>
    <t>Name:</t>
  </si>
  <si>
    <t>Date:</t>
  </si>
  <si>
    <t>Email:</t>
  </si>
  <si>
    <t>Phone:</t>
  </si>
  <si>
    <t xml:space="preserve"> </t>
  </si>
  <si>
    <t>* Year to Date Profit and Loss Statement</t>
  </si>
  <si>
    <t>* Aged Accounts Payable Report</t>
  </si>
  <si>
    <t>* Accounts Receivable Detail Aging Report (including aging detail of tenant account receivables)</t>
  </si>
  <si>
    <t>* General Ledger for the quarter sorted by G/L account number (Include All Balance Sheet Accounts)</t>
  </si>
  <si>
    <t>* Operating Account Bank Statement (monthly statement for final month of reporting period)</t>
  </si>
  <si>
    <t>HF-150R.1</t>
  </si>
  <si>
    <t>Eff. 2/1/21</t>
  </si>
  <si>
    <t>Please upload the following schedules in support of the information entered above:</t>
  </si>
  <si>
    <t>Form HF-150</t>
  </si>
  <si>
    <t>EGI</t>
  </si>
  <si>
    <t>NO</t>
  </si>
  <si>
    <t>Tenant Security Deposit</t>
  </si>
  <si>
    <t>Operating Reserve</t>
  </si>
  <si>
    <t>Any Other Reserves</t>
  </si>
  <si>
    <t>Painting Reserve</t>
  </si>
  <si>
    <t>Operating Deficit Reserve</t>
  </si>
  <si>
    <t>Development Account</t>
  </si>
  <si>
    <t>Accrued Interest Payable, net of debt issuance cost</t>
  </si>
  <si>
    <t># of Move Outs during the Quarter</t>
  </si>
  <si>
    <t>Amount Payable to Operating Reserve Deficit</t>
  </si>
  <si>
    <t>Amount Payable to AHT Fund</t>
  </si>
  <si>
    <t>Amount Payable to RIH Targeted Note</t>
  </si>
  <si>
    <t>Amount Payable to AHT Loan</t>
  </si>
  <si>
    <t>Amount Payable to Residual Receipts</t>
  </si>
  <si>
    <t>DSCR</t>
  </si>
  <si>
    <t>Net Income (Loss)</t>
  </si>
  <si>
    <t>Depreciation</t>
  </si>
  <si>
    <t>Amortization</t>
  </si>
  <si>
    <t>Amortzation of debt issuance costs</t>
  </si>
  <si>
    <t>S1200-486</t>
  </si>
  <si>
    <t>S1200-490</t>
  </si>
  <si>
    <t>Tenant Accounts Receivable</t>
  </si>
  <si>
    <t>S1200-500</t>
  </si>
  <si>
    <t>Accounts Receivable Other</t>
  </si>
  <si>
    <t>S1200-520</t>
  </si>
  <si>
    <t>S1200-530</t>
  </si>
  <si>
    <t>Tenant Security Deposits Funded</t>
  </si>
  <si>
    <t>S1200-540</t>
  </si>
  <si>
    <t>Accrued Liabilities</t>
  </si>
  <si>
    <t>S1200-560</t>
  </si>
  <si>
    <t>Tenant Security Deposits Held in Trust</t>
  </si>
  <si>
    <t>S1200-580</t>
  </si>
  <si>
    <t>S1200-590</t>
  </si>
  <si>
    <t>Entity/Construction Liability Accounts</t>
  </si>
  <si>
    <t>S1200-605</t>
  </si>
  <si>
    <t>S1200-606</t>
  </si>
  <si>
    <t>S1200-601</t>
  </si>
  <si>
    <t>Net Withdrawals from Mortgage Escrows</t>
  </si>
  <si>
    <t>S1200-245</t>
  </si>
  <si>
    <t>S1200-255</t>
  </si>
  <si>
    <t>Cash and Cash Equivalents At Beginning of Year From Audited Financial Statements</t>
  </si>
  <si>
    <t>Replacement Reserve Releases included as Expense Items During the Fiscal Year covered by Audited Financials</t>
  </si>
  <si>
    <t>Tenant Rents</t>
  </si>
  <si>
    <t>GPR at 100% Occupancy</t>
  </si>
  <si>
    <t>Rental Subsidy</t>
  </si>
  <si>
    <t>if applicable</t>
  </si>
  <si>
    <t>Vacancy Cost-Residential</t>
  </si>
  <si>
    <t>Vacancy Cost-Commercial</t>
  </si>
  <si>
    <t>Operating Account Interest</t>
  </si>
  <si>
    <t>Replacement Reserve Interest</t>
  </si>
  <si>
    <t>Interest on Additional Reserves</t>
  </si>
  <si>
    <t>use 5910.01 instead</t>
  </si>
  <si>
    <t>Other fees, describe</t>
  </si>
  <si>
    <t>describe</t>
  </si>
  <si>
    <t>please itemize in comments</t>
  </si>
  <si>
    <t>Assisted Living</t>
  </si>
  <si>
    <t>Net Withdrawals and interest on Replacement Reserves</t>
  </si>
  <si>
    <t>Net Cash Financing Loan Payment (custom 2)</t>
  </si>
  <si>
    <t>Net Cash Financing Loan Payment (custom 1)</t>
  </si>
  <si>
    <t>Rental Receipts</t>
  </si>
  <si>
    <t>Interest Income</t>
  </si>
  <si>
    <t>Other Receipts</t>
  </si>
  <si>
    <t>Management Fees</t>
  </si>
  <si>
    <t>Administrative</t>
  </si>
  <si>
    <t>Utilities</t>
  </si>
  <si>
    <t>Salaries and Wages</t>
  </si>
  <si>
    <t>Operating and Maintenance</t>
  </si>
  <si>
    <t>Other Taxes</t>
  </si>
  <si>
    <t>Property Insurance</t>
  </si>
  <si>
    <t>Other Insurance</t>
  </si>
  <si>
    <t>Interest on first and second mortgages</t>
  </si>
  <si>
    <t>Entity Expenses</t>
  </si>
  <si>
    <t>Net Cash Operating Liability Increase (custom 6)</t>
  </si>
  <si>
    <t>Net Cash Operating Other (custom 2)</t>
  </si>
  <si>
    <t>Net Cash Operating Other (custom 1)</t>
  </si>
  <si>
    <t>Total Receipts</t>
  </si>
  <si>
    <t>Misc taxes and insurance paid</t>
  </si>
  <si>
    <t>Misc financial expenses paid</t>
  </si>
  <si>
    <t>Asset Management fees paid</t>
  </si>
  <si>
    <t>Management fee</t>
  </si>
  <si>
    <t>Bookkeeping fee</t>
  </si>
  <si>
    <t>Management compensation rate paid</t>
  </si>
  <si>
    <t>Available Cash Flow</t>
  </si>
  <si>
    <t>Current Ratio</t>
  </si>
  <si>
    <t>Current Assets</t>
  </si>
  <si>
    <t>=</t>
  </si>
  <si>
    <t>Current Liabilities</t>
  </si>
  <si>
    <t>Cash - Operations</t>
  </si>
  <si>
    <t>Cash - Partnership</t>
  </si>
  <si>
    <t>AR (Tenant)</t>
  </si>
  <si>
    <t>AR (HUD)</t>
  </si>
  <si>
    <t>AR (Other)</t>
  </si>
  <si>
    <t>Prepaid</t>
  </si>
  <si>
    <t>Total Current Assets</t>
  </si>
  <si>
    <t>Tenant Security Deposits - Assets</t>
  </si>
  <si>
    <t>Tenant Security Deposits - Liabilities</t>
  </si>
  <si>
    <t>AP - Operations</t>
  </si>
  <si>
    <t>AP - Subsidy</t>
  </si>
  <si>
    <t>Deferred Revenue</t>
  </si>
  <si>
    <t>Accrued Expenses</t>
  </si>
  <si>
    <t>Accrued Wages</t>
  </si>
  <si>
    <t>Accrued Mgt Fees</t>
  </si>
  <si>
    <t>Accrued Interest Exp (First Only)</t>
  </si>
  <si>
    <t>Cur Port LT Debt (next yr)</t>
  </si>
  <si>
    <t>Total Current Liabilities</t>
  </si>
  <si>
    <t>DCR Calculation</t>
  </si>
  <si>
    <t>+Financial Expenses</t>
  </si>
  <si>
    <t>Net Profit or Loss Before Depreciation (HUD #5060T)</t>
  </si>
  <si>
    <t>+Replacement Reserve Releases expensed during FY of statements (S1000-030)</t>
  </si>
  <si>
    <t>-Required Replacement Reserve Deposits (#S1000-020)</t>
  </si>
  <si>
    <t>Enter after Review</t>
  </si>
  <si>
    <t>Management Fee Calculation</t>
  </si>
  <si>
    <t>Maximum Management Fee Per Management Agreement</t>
  </si>
  <si>
    <t>Other Current Liabilities</t>
  </si>
  <si>
    <t>Surplus Cash Distribution Application for Fiscal Year of Statements</t>
  </si>
  <si>
    <t>Divided By</t>
  </si>
  <si>
    <t>Computation of Surplus Cash,  INFORMATIONAL</t>
  </si>
  <si>
    <t>U.S. Department of Housing</t>
  </si>
  <si>
    <t xml:space="preserve">Distributions and Residual  </t>
  </si>
  <si>
    <t>and Urban Development</t>
  </si>
  <si>
    <t>Receipts</t>
  </si>
  <si>
    <t>Office of Housing</t>
  </si>
  <si>
    <t>Federal Housing Commissioner</t>
  </si>
  <si>
    <t>Fiscal Period Ended:</t>
  </si>
  <si>
    <t>Project Number:</t>
  </si>
  <si>
    <t>Part A - Compute Surplus Cash</t>
  </si>
  <si>
    <t>Cash (Accounts 1110, 1120, 1191,1192)</t>
  </si>
  <si>
    <t>$</t>
  </si>
  <si>
    <t>Tenant subsidy vouchers due for period covered by financial statement   - HUD</t>
  </si>
  <si>
    <t>Other (describe)   Tenant Security Deposits</t>
  </si>
  <si>
    <t>(a)</t>
  </si>
  <si>
    <t>Total Cash (Add Lines 1,2, and 3)</t>
  </si>
  <si>
    <t>Current Obligations</t>
  </si>
  <si>
    <t>Accrued mortgage interest payable</t>
  </si>
  <si>
    <t>Delinquent mortgage principal payments</t>
  </si>
  <si>
    <t>Delinquent deposits to reserve for replacements</t>
  </si>
  <si>
    <t>Accounts payable within 30 days</t>
  </si>
  <si>
    <t>Loans and notes payable (due within 30 days)</t>
  </si>
  <si>
    <t>Deficient Tax Insurance or MIP Escrow Deposits</t>
  </si>
  <si>
    <t>Accrued expenses (not escrowed)</t>
  </si>
  <si>
    <t>Prepaid rents (Account 2210)</t>
  </si>
  <si>
    <t xml:space="preserve">Tenant security deposits liability (Account 2191)    </t>
  </si>
  <si>
    <t xml:space="preserve">Other (Describe) Misc. current liabilities </t>
  </si>
  <si>
    <t>(b)</t>
  </si>
  <si>
    <t>Less Total Current Obligations (Add Lines 4 through 13)</t>
  </si>
  <si>
    <t>(c)</t>
  </si>
  <si>
    <t>Surplus Cash (Deficiency)(Line (a) minus Line (b))</t>
  </si>
  <si>
    <t>Date</t>
  </si>
  <si>
    <t>Prepared By:</t>
  </si>
  <si>
    <t>Project Name:</t>
  </si>
  <si>
    <t>Vacancy Rate Calculation</t>
  </si>
  <si>
    <t>Vacancy Cost</t>
  </si>
  <si>
    <t>Economic Vacancy Rate</t>
  </si>
  <si>
    <t>Security Deposit Account</t>
  </si>
  <si>
    <t>Variance</t>
  </si>
  <si>
    <t>Unexplained Variance</t>
  </si>
  <si>
    <t xml:space="preserve">Partnership Cash </t>
  </si>
  <si>
    <t>Cash from Surplus Calculation</t>
  </si>
  <si>
    <t>AR-HUD</t>
  </si>
  <si>
    <t>Operating Account</t>
  </si>
  <si>
    <t>Money Market</t>
  </si>
  <si>
    <t>Cash Reconciliation</t>
  </si>
  <si>
    <t>1) Cash from IOS vs Balance Sheet</t>
  </si>
  <si>
    <t>2) From Schedule of Cash and Cash Equivalents vs Cash from Surplus Cash</t>
  </si>
  <si>
    <t>Other fees paid not noted above</t>
  </si>
  <si>
    <t>Cash Received from:</t>
  </si>
  <si>
    <t>Operating Activities</t>
  </si>
  <si>
    <t>Plus replacement reserve withdrawals</t>
  </si>
  <si>
    <t>Total Cash Received</t>
  </si>
  <si>
    <t>Cash Disbursed for:</t>
  </si>
  <si>
    <t>Salaries &amp; Wages</t>
  </si>
  <si>
    <t>Operating  &amp; Maintenance</t>
  </si>
  <si>
    <t>Real Estate Taxes &amp; Insurance</t>
  </si>
  <si>
    <t>Security Deposits (net)</t>
  </si>
  <si>
    <t>Mortgage Escrows (net)</t>
  </si>
  <si>
    <t>Replacement reserve deposits</t>
  </si>
  <si>
    <t>Interest  - 1st Mortgage</t>
  </si>
  <si>
    <t>Principal Payments</t>
  </si>
  <si>
    <t>Capital Expenditures</t>
  </si>
  <si>
    <t>Total Cash Disbursed</t>
  </si>
  <si>
    <t>FYE</t>
  </si>
  <si>
    <t>Available Cash Flow Calculation #1</t>
  </si>
  <si>
    <t>Available Cash Flow Calculation #2</t>
  </si>
  <si>
    <t>RIHousing Staff to Complete Grey Cells</t>
  </si>
  <si>
    <t>from final audited financials</t>
  </si>
  <si>
    <t>Replacement Reserve Releases during the financial statement period</t>
  </si>
  <si>
    <t>Schedule of Receipts and Disbursements - this information only needed annually if ACF is the distribution calculation</t>
  </si>
  <si>
    <t>Less Interest Earned on Reserves held by lender:</t>
  </si>
  <si>
    <t>Amount expensed during the period of the financial statements</t>
  </si>
  <si>
    <t>During the period of the financial statements</t>
  </si>
  <si>
    <t>from final annual audited financials</t>
  </si>
  <si>
    <t>Cash Flows From Operating Activities - Required  annually only if the loan agreement requires the Available Cash Flow Computation</t>
  </si>
  <si>
    <t>Operating Deficit Reserve, Painting Reserve or other Reserve</t>
  </si>
  <si>
    <t>Security Deposits</t>
  </si>
  <si>
    <t>RIH Notes re: Surplus Cash Calculation</t>
  </si>
  <si>
    <t>If agreement prior to 4/2011, only mortgage interest due on 1st day of next f/y is included as a current liability</t>
  </si>
  <si>
    <t>Adjustments to accrued expenses or current liabilities used in s/c calculation</t>
  </si>
  <si>
    <t>(Category- accrued expense or current liab)</t>
  </si>
  <si>
    <t>equals amount for s/c comp</t>
  </si>
  <si>
    <t>Less non operating expense (enter as negative)</t>
  </si>
  <si>
    <t>manually enter in s/c liab</t>
  </si>
  <si>
    <t>If agreement between 4/2011 and 5/2014, include mortgage interest, principal and replacement reserve deposit due on 1st day of next f/y as a current liability. Do not include if prepaid in fiscal year of audit.</t>
  </si>
  <si>
    <t>If agreement after 5/2014, include mortgage interest, principal, replacement reserve deposit and escrow deposit due on 1st day of next f/y as a current liability. Do not include if prepaid in fiscal year of audit.</t>
  </si>
  <si>
    <t>Development</t>
  </si>
  <si>
    <t>Development Name</t>
  </si>
  <si>
    <t>Loan Number</t>
  </si>
  <si>
    <t>*adjust current liabilities or accrued expenses if there are unallowable operating expenses included.</t>
  </si>
  <si>
    <t>Amount Payable to Other</t>
  </si>
  <si>
    <t>To Remain in Operations</t>
  </si>
  <si>
    <t>% Delinquent</t>
  </si>
  <si>
    <t>% Current</t>
  </si>
  <si>
    <t>% Aged</t>
  </si>
  <si>
    <t>Replacement Reserve (from confirm)</t>
  </si>
  <si>
    <t>Operating Reserve (from confirm)</t>
  </si>
  <si>
    <t>Computation of Available Cash Flow</t>
  </si>
  <si>
    <t>CPA</t>
  </si>
  <si>
    <t>Difference</t>
  </si>
  <si>
    <t>Due within 30 days from year End</t>
  </si>
  <si>
    <t xml:space="preserve">  Accounts Payable</t>
  </si>
  <si>
    <t xml:space="preserve">  Accrued 1st Mortgage Interest</t>
  </si>
  <si>
    <t xml:space="preserve">  Accrued Expenses</t>
  </si>
  <si>
    <t>LESS: Due within 30 days of prior year end</t>
  </si>
  <si>
    <t>Available cash flow</t>
  </si>
  <si>
    <t>(fill in amount from last f/y)</t>
  </si>
  <si>
    <t xml:space="preserve">Use #1 or #2 per </t>
  </si>
  <si>
    <t>loan agreement terms</t>
  </si>
  <si>
    <t>Annual Distributions Earned (includes full distribution amount- all parts incl RIH/owner)</t>
  </si>
  <si>
    <t>enter manually if not included in accrued expenses</t>
  </si>
  <si>
    <t>!) For Risk Share or HUD Insured, need to verify year of loan agreement or regulatory agreement to determine what part of the debt service can be included in current obligations</t>
  </si>
  <si>
    <t xml:space="preserve"> Final Available Cash Flow amount to be used for distribution</t>
  </si>
  <si>
    <r>
      <t>IOS -</t>
    </r>
    <r>
      <rPr>
        <sz val="8"/>
        <rFont val="Calibri"/>
        <family val="2"/>
        <scheme val="minor"/>
      </rPr>
      <t>enter manually</t>
    </r>
  </si>
  <si>
    <r>
      <t xml:space="preserve">Operations Money Mkt Acct- </t>
    </r>
    <r>
      <rPr>
        <sz val="8"/>
        <rFont val="Calibri"/>
        <family val="2"/>
        <scheme val="minor"/>
      </rPr>
      <t>enter manually</t>
    </r>
  </si>
  <si>
    <r>
      <t xml:space="preserve">Security Deposit Account- </t>
    </r>
    <r>
      <rPr>
        <sz val="8"/>
        <rFont val="Calibri"/>
        <family val="2"/>
        <scheme val="minor"/>
      </rPr>
      <t>enter manually</t>
    </r>
  </si>
  <si>
    <r>
      <t>Petty Cash-</t>
    </r>
    <r>
      <rPr>
        <sz val="8"/>
        <rFont val="Calibri"/>
        <family val="2"/>
        <scheme val="minor"/>
      </rPr>
      <t>enter manually</t>
    </r>
  </si>
  <si>
    <t>ONLY COMPLETE BELOW IF ACF IS THE DISTRIBUTION CALCULATION</t>
  </si>
  <si>
    <t>From schedule of Receipts and Disbursements (cash flow statement)</t>
  </si>
  <si>
    <t>Vacancy %</t>
  </si>
  <si>
    <t>Partner's Share of Earned Distribution</t>
  </si>
  <si>
    <t>Comment re: DCR if any</t>
  </si>
  <si>
    <t>Cost Per unit Excluding Taxes/Utilities</t>
  </si>
  <si>
    <t>Number of Units</t>
  </si>
  <si>
    <t>Equity as of Fiscal Year End (if applicable)</t>
  </si>
  <si>
    <t>Equals Net Operating Income (NOI net of reserve releases)</t>
  </si>
  <si>
    <t>Taxes as a Percent of EGI</t>
  </si>
  <si>
    <t>Prolink DCR excluding the Reserve Releases</t>
  </si>
  <si>
    <t>`</t>
  </si>
  <si>
    <t>Total Surplus Cash (mapped from the s/c tab)</t>
  </si>
  <si>
    <t># of Rent Free Units</t>
  </si>
  <si>
    <t># of Vacant Units pre-leased</t>
  </si>
  <si>
    <t># of Vacant Units not leased</t>
  </si>
  <si>
    <t># of Vacant Units- other</t>
  </si>
  <si>
    <t>GPR</t>
  </si>
  <si>
    <t>1st Mortgage Annual P&amp;I (use Black Knight or Note)</t>
  </si>
  <si>
    <t>2nd Mortgage Annual P&amp;I (use Black Knight or Note)</t>
  </si>
  <si>
    <t>3rd Mortgage Annual P&amp;I (use Black Knight or Note)</t>
  </si>
  <si>
    <t>Contact Person Name</t>
  </si>
  <si>
    <t>Contact Person Email</t>
  </si>
  <si>
    <t>Enter # of Units from Prolink</t>
  </si>
  <si>
    <t>Loan Number (first mortgage with RIHousing)</t>
  </si>
  <si>
    <t>Please fill in the grey cells</t>
  </si>
  <si>
    <t>distribution calculated by auditor, pending our approval</t>
  </si>
  <si>
    <t>from confirm</t>
  </si>
  <si>
    <t>Contact Person Telephone</t>
  </si>
  <si>
    <t>Audit, Budget or Quarterly Submission</t>
  </si>
  <si>
    <t>RIHousing Financial Data Submission Form</t>
  </si>
  <si>
    <t>(choose from dropdown list)</t>
  </si>
  <si>
    <t>If you have questions, please call Susan Halloran at 401-450-1339 or email shalloran@rihousing.com</t>
  </si>
  <si>
    <t>Budget submission</t>
  </si>
  <si>
    <t>Submission Type</t>
  </si>
  <si>
    <t>Required tab(s) to complete:</t>
  </si>
  <si>
    <t xml:space="preserve">Instructions: </t>
  </si>
  <si>
    <t>P&amp;L and HF150</t>
  </si>
  <si>
    <t>Annual Audited Financials</t>
  </si>
  <si>
    <t>Balance Sheet and P&amp;L</t>
  </si>
  <si>
    <t>Enter Development Name</t>
  </si>
  <si>
    <t>Thank you.</t>
  </si>
  <si>
    <t>Please enter responses to the items below:</t>
  </si>
  <si>
    <t>Quarterly IOS</t>
  </si>
  <si>
    <t>Quarter of submission if submitting quarterly IOS data</t>
  </si>
  <si>
    <t>Numbers in the balance sheet and profit and loss statement should match auditor's P&amp;L and balance sheet.</t>
  </si>
  <si>
    <t>Numbers entered in the Profit and Loss tab should match the development's accountant prepared budget</t>
  </si>
  <si>
    <t>Numbers entered in the Profit and Loss statement should match the development's accountant prepared profit and loss statement as of the quarter end.</t>
  </si>
  <si>
    <t xml:space="preserve">Notes: </t>
  </si>
  <si>
    <t>To add lines, change "Agency Config" column filter to include both Yes and No, which will open up more entry options.</t>
  </si>
  <si>
    <t>Please note that a fresh unused workbook must be used for each submission. Please save your workbook with the site name before entering data.</t>
  </si>
  <si>
    <t>Once completed, please save it to Procorem Workcenter folder related to the submission date range.</t>
  </si>
  <si>
    <t>Development's Fiscal Year End</t>
  </si>
  <si>
    <t>Fiscal year end related to this submission</t>
  </si>
  <si>
    <t>If other than 12/31 FYE, please note whether quarterly IOS submission is based on calendar based quarter or fiscal quarter.</t>
  </si>
  <si>
    <t>Password protection has been applied to avoid overwriting of formulas, but if additional lines are needed, the password is "am"</t>
  </si>
  <si>
    <t>Other than replacement reserve</t>
  </si>
  <si>
    <t>* Please enter as a negative number.</t>
  </si>
  <si>
    <t>Total Debt Service</t>
  </si>
  <si>
    <t>Available Cash Flow (if applicable)</t>
  </si>
  <si>
    <t xml:space="preserve">Lower of ACF or Surplus Cash </t>
  </si>
  <si>
    <t>no</t>
  </si>
  <si>
    <t>please separate water from sewer</t>
  </si>
  <si>
    <t>please separate sewer from water</t>
  </si>
  <si>
    <t>Please do not include R/E tax on this line</t>
  </si>
  <si>
    <t>Tax (other)</t>
  </si>
  <si>
    <t>Real Estate Taxes go on this line</t>
  </si>
  <si>
    <t>Property &amp; Liability Insurance</t>
  </si>
  <si>
    <t>Payroll Tax</t>
  </si>
  <si>
    <t xml:space="preserve">Bookkeeping Fees and Accounting Service </t>
  </si>
  <si>
    <t xml:space="preserve">Telephone and Answering Service </t>
  </si>
  <si>
    <t xml:space="preserve">Bad Debts </t>
  </si>
  <si>
    <t xml:space="preserve">Audit Expense </t>
  </si>
  <si>
    <t xml:space="preserve">Legal Expense Project </t>
  </si>
  <si>
    <t xml:space="preserve">Commercial Rent </t>
  </si>
  <si>
    <t xml:space="preserve">Residential Vacancy </t>
  </si>
  <si>
    <t xml:space="preserve">Elderly Service Revenue </t>
  </si>
  <si>
    <t xml:space="preserve">Office Salary </t>
  </si>
  <si>
    <t xml:space="preserve">Office Expense </t>
  </si>
  <si>
    <t xml:space="preserve">Management Fee </t>
  </si>
  <si>
    <t>cable, etc</t>
  </si>
  <si>
    <t xml:space="preserve">Ground Payroll Supply Contract </t>
  </si>
  <si>
    <t xml:space="preserve">Repair Payroll Supply Contract </t>
  </si>
  <si>
    <t xml:space="preserve">Supply </t>
  </si>
  <si>
    <t xml:space="preserve">Contract </t>
  </si>
  <si>
    <t xml:space="preserve"> Expense for leasing equipment or facilities, ground lease, other lease (please describe in comments)
</t>
  </si>
  <si>
    <t>please combine hazard &amp;liability on same line</t>
  </si>
  <si>
    <t>please enter type in comments</t>
  </si>
  <si>
    <t>describe in comments</t>
  </si>
  <si>
    <t>please describe in comments</t>
  </si>
  <si>
    <t>Other Non Operating and Non Financial Expense</t>
  </si>
  <si>
    <t>Entity Income Tax Expense</t>
  </si>
  <si>
    <t xml:space="preserve">Other Entity Expense </t>
  </si>
  <si>
    <t>Enter as a negative number</t>
  </si>
  <si>
    <t>Enter Fiscal Quarter End MM/DD/YY: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</si>
</sst>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5" formatCode="&quot;$&quot;#,##0_);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mm/dd/yy;@"/>
    <numFmt numFmtId="166" formatCode="_(&quot;$&quot;* #,##0_);_(&quot;$&quot;* \(#,##0\);_(&quot;$&quot;* &quot;-&quot;??_);_(@_)"/>
    <numFmt numFmtId="167" formatCode="0.000%"/>
    <numFmt numFmtId="168" formatCode="_(* #,##0_);_(* \(#,##0\);_(* &quot;-&quot;??_);_(@_)"/>
    <numFmt numFmtId="169" formatCode="0.0%"/>
    <numFmt numFmtId="170" formatCode="&quot;$&quot;#,##0.00"/>
    <numFmt numFmtId="171" formatCode="#,##0.000_);\(#,##0.000\)"/>
    <numFmt numFmtId="172" formatCode="m/d;@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0"/>
      <color theme="0"/>
      <name val="Arial"/>
      <family val="2"/>
    </font>
    <font>
      <b/>
      <sz val="11"/>
      <name val="Calibri"/>
      <family val="2"/>
      <scheme val="minor"/>
    </font>
    <font>
      <b/>
      <sz val="10"/>
      <color theme="9" tint="-0.499984740745262"/>
      <name val="Arial"/>
      <family val="2"/>
    </font>
    <font>
      <b/>
      <sz val="11"/>
      <color theme="9" tint="-0.499984740745262"/>
      <name val="Calibri"/>
      <family val="2"/>
      <scheme val="minor"/>
    </font>
    <font>
      <b/>
      <sz val="10"/>
      <color theme="8" tint="-0.499984740745262"/>
      <name val="Arial"/>
      <family val="2"/>
    </font>
    <font>
      <b/>
      <sz val="11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</font>
    <font>
      <b/>
      <sz val="14"/>
      <name val="Calibri"/>
      <family val="2"/>
      <scheme val="minor"/>
    </font>
    <font>
      <sz val="14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Times New Roman"/>
      <family val="1"/>
    </font>
    <font>
      <i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14"/>
      <color indexed="10"/>
      <name val="Calibri"/>
      <family val="2"/>
      <scheme val="minor"/>
    </font>
    <font>
      <b/>
      <sz val="16"/>
      <name val="Bradley Hand ITC"/>
      <family val="4"/>
    </font>
    <font>
      <b/>
      <u/>
      <sz val="12"/>
      <name val="Calibri"/>
      <family val="2"/>
      <scheme val="minor"/>
    </font>
    <font>
      <sz val="8"/>
      <name val="Calibri"/>
      <family val="2"/>
      <scheme val="minor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600CC"/>
        <bgColor indexed="64"/>
      </patternFill>
    </fill>
    <fill>
      <patternFill patternType="solid">
        <fgColor rgb="FF705FD7"/>
        <bgColor indexed="64"/>
      </patternFill>
    </fill>
    <fill>
      <patternFill patternType="solid">
        <fgColor rgb="FFCFCA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</fills>
  <borders count="48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33" fillId="0" borderId="0"/>
  </cellStyleXfs>
  <cellXfs count="559">
    <xf numFmtId="0" fontId="0" fillId="0" borderId="0" xfId="0"/>
    <xf numFmtId="0" fontId="3" fillId="0" borderId="0" xfId="0" applyFont="1"/>
    <xf numFmtId="0" fontId="6" fillId="0" borderId="0" xfId="0" applyFont="1" applyAlignment="1">
      <alignment horizontal="left"/>
    </xf>
    <xf numFmtId="0" fontId="8" fillId="0" borderId="0" xfId="0" applyFon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/>
    <xf numFmtId="0" fontId="0" fillId="0" borderId="0" xfId="0" applyAlignment="1">
      <alignment horizontal="center" vertical="top"/>
    </xf>
    <xf numFmtId="0" fontId="2" fillId="9" borderId="0" xfId="0" applyFont="1" applyFill="1" applyAlignment="1">
      <alignment horizontal="left" vertical="top"/>
    </xf>
    <xf numFmtId="0" fontId="2" fillId="9" borderId="0" xfId="0" applyFont="1" applyFill="1" applyAlignment="1">
      <alignment horizontal="center" vertical="top"/>
    </xf>
    <xf numFmtId="0" fontId="0" fillId="0" borderId="0" xfId="0" applyAlignment="1">
      <alignment horizontal="left" vertical="top" indent="1"/>
    </xf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44" fontId="0" fillId="0" borderId="0" xfId="0" applyNumberForma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44" fontId="6" fillId="0" borderId="0" xfId="0" applyNumberFormat="1" applyFont="1" applyAlignment="1">
      <alignment horizontal="center"/>
    </xf>
    <xf numFmtId="44" fontId="6" fillId="0" borderId="0" xfId="0" applyNumberFormat="1" applyFont="1"/>
    <xf numFmtId="1" fontId="0" fillId="0" borderId="0" xfId="0" applyNumberFormat="1"/>
    <xf numFmtId="1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0" xfId="0" applyAlignment="1">
      <alignment horizontal="left" wrapText="1"/>
    </xf>
    <xf numFmtId="16" fontId="0" fillId="0" borderId="0" xfId="0" applyNumberFormat="1"/>
    <xf numFmtId="0" fontId="14" fillId="10" borderId="5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2" fontId="5" fillId="0" borderId="6" xfId="3" applyNumberFormat="1" applyBorder="1" applyAlignment="1">
      <alignment horizontal="right"/>
    </xf>
    <xf numFmtId="0" fontId="5" fillId="0" borderId="7" xfId="3" applyBorder="1" applyAlignment="1">
      <alignment horizontal="left"/>
    </xf>
    <xf numFmtId="0" fontId="5" fillId="0" borderId="7" xfId="3" applyBorder="1" applyAlignment="1">
      <alignment horizontal="center"/>
    </xf>
    <xf numFmtId="0" fontId="5" fillId="0" borderId="7" xfId="3" applyBorder="1"/>
    <xf numFmtId="0" fontId="6" fillId="0" borderId="7" xfId="0" applyFont="1" applyBorder="1" applyAlignment="1">
      <alignment horizontal="center"/>
    </xf>
    <xf numFmtId="0" fontId="0" fillId="0" borderId="7" xfId="0" applyBorder="1"/>
    <xf numFmtId="0" fontId="0" fillId="0" borderId="10" xfId="0" applyBorder="1"/>
    <xf numFmtId="0" fontId="5" fillId="0" borderId="12" xfId="3" applyBorder="1" applyAlignment="1">
      <alignment horizontal="left"/>
    </xf>
    <xf numFmtId="0" fontId="5" fillId="0" borderId="12" xfId="3" applyBorder="1" applyAlignment="1">
      <alignment horizontal="center"/>
    </xf>
    <xf numFmtId="0" fontId="5" fillId="0" borderId="12" xfId="3" applyBorder="1"/>
    <xf numFmtId="0" fontId="6" fillId="0" borderId="12" xfId="0" applyFont="1" applyBorder="1" applyAlignment="1">
      <alignment horizontal="center"/>
    </xf>
    <xf numFmtId="164" fontId="5" fillId="0" borderId="6" xfId="3" applyNumberFormat="1" applyBorder="1" applyAlignment="1">
      <alignment horizontal="right"/>
    </xf>
    <xf numFmtId="0" fontId="0" fillId="0" borderId="12" xfId="0" applyBorder="1"/>
    <xf numFmtId="0" fontId="0" fillId="0" borderId="13" xfId="0" applyBorder="1"/>
    <xf numFmtId="0" fontId="15" fillId="0" borderId="6" xfId="0" applyFont="1" applyBorder="1"/>
    <xf numFmtId="0" fontId="15" fillId="0" borderId="11" xfId="0" applyFont="1" applyBorder="1"/>
    <xf numFmtId="0" fontId="7" fillId="11" borderId="1" xfId="3" applyFont="1" applyFill="1" applyBorder="1" applyAlignment="1">
      <alignment horizontal="left"/>
    </xf>
    <xf numFmtId="0" fontId="7" fillId="11" borderId="2" xfId="3" applyFont="1" applyFill="1" applyBorder="1"/>
    <xf numFmtId="0" fontId="7" fillId="11" borderId="2" xfId="3" applyFont="1" applyFill="1" applyBorder="1" applyAlignment="1">
      <alignment horizontal="center"/>
    </xf>
    <xf numFmtId="0" fontId="2" fillId="11" borderId="2" xfId="0" applyFont="1" applyFill="1" applyBorder="1" applyAlignment="1">
      <alignment horizontal="center"/>
    </xf>
    <xf numFmtId="0" fontId="2" fillId="11" borderId="2" xfId="0" applyFont="1" applyFill="1" applyBorder="1" applyAlignment="1">
      <alignment horizontal="left"/>
    </xf>
    <xf numFmtId="44" fontId="2" fillId="11" borderId="2" xfId="1" applyFont="1" applyFill="1" applyBorder="1" applyAlignment="1"/>
    <xf numFmtId="44" fontId="2" fillId="11" borderId="2" xfId="1" applyFont="1" applyFill="1" applyBorder="1" applyAlignment="1">
      <alignment horizontal="center"/>
    </xf>
    <xf numFmtId="0" fontId="2" fillId="11" borderId="4" xfId="0" applyFont="1" applyFill="1" applyBorder="1" applyAlignment="1">
      <alignment horizontal="left"/>
    </xf>
    <xf numFmtId="0" fontId="7" fillId="12" borderId="1" xfId="3" applyFont="1" applyFill="1" applyBorder="1" applyAlignment="1">
      <alignment horizontal="left" indent="1"/>
    </xf>
    <xf numFmtId="0" fontId="7" fillId="12" borderId="2" xfId="3" applyFont="1" applyFill="1" applyBorder="1" applyAlignment="1">
      <alignment horizontal="left" indent="1"/>
    </xf>
    <xf numFmtId="0" fontId="7" fillId="12" borderId="2" xfId="3" applyFont="1" applyFill="1" applyBorder="1" applyAlignment="1">
      <alignment horizontal="center"/>
    </xf>
    <xf numFmtId="0" fontId="7" fillId="12" borderId="2" xfId="3" applyFont="1" applyFill="1" applyBorder="1"/>
    <xf numFmtId="0" fontId="2" fillId="12" borderId="2" xfId="0" applyFont="1" applyFill="1" applyBorder="1" applyAlignment="1">
      <alignment horizontal="left"/>
    </xf>
    <xf numFmtId="0" fontId="2" fillId="12" borderId="2" xfId="0" applyFont="1" applyFill="1" applyBorder="1" applyAlignment="1">
      <alignment horizontal="center"/>
    </xf>
    <xf numFmtId="44" fontId="2" fillId="12" borderId="2" xfId="1" applyFont="1" applyFill="1" applyBorder="1" applyAlignment="1"/>
    <xf numFmtId="44" fontId="2" fillId="12" borderId="2" xfId="1" applyFont="1" applyFill="1" applyBorder="1" applyAlignment="1">
      <alignment horizontal="center"/>
    </xf>
    <xf numFmtId="0" fontId="2" fillId="12" borderId="4" xfId="0" applyFont="1" applyFill="1" applyBorder="1" applyAlignment="1">
      <alignment horizontal="left"/>
    </xf>
    <xf numFmtId="0" fontId="7" fillId="12" borderId="8" xfId="3" applyFont="1" applyFill="1" applyBorder="1" applyAlignment="1">
      <alignment horizontal="left" indent="1"/>
    </xf>
    <xf numFmtId="0" fontId="7" fillId="12" borderId="0" xfId="3" applyFont="1" applyFill="1" applyAlignment="1">
      <alignment horizontal="left" indent="1"/>
    </xf>
    <xf numFmtId="0" fontId="7" fillId="12" borderId="0" xfId="3" applyFont="1" applyFill="1" applyAlignment="1">
      <alignment horizontal="center"/>
    </xf>
    <xf numFmtId="0" fontId="7" fillId="12" borderId="0" xfId="3" applyFont="1" applyFill="1"/>
    <xf numFmtId="0" fontId="2" fillId="12" borderId="0" xfId="0" applyFont="1" applyFill="1" applyAlignment="1">
      <alignment horizontal="left"/>
    </xf>
    <xf numFmtId="0" fontId="2" fillId="12" borderId="0" xfId="0" applyFont="1" applyFill="1" applyAlignment="1">
      <alignment horizontal="center"/>
    </xf>
    <xf numFmtId="44" fontId="2" fillId="12" borderId="0" xfId="1" applyFont="1" applyFill="1" applyBorder="1" applyAlignment="1"/>
    <xf numFmtId="44" fontId="2" fillId="12" borderId="0" xfId="1" applyFont="1" applyFill="1" applyBorder="1" applyAlignment="1">
      <alignment horizontal="center"/>
    </xf>
    <xf numFmtId="0" fontId="2" fillId="12" borderId="9" xfId="0" applyFont="1" applyFill="1" applyBorder="1" applyAlignment="1">
      <alignment horizontal="left"/>
    </xf>
    <xf numFmtId="0" fontId="11" fillId="13" borderId="1" xfId="3" applyFont="1" applyFill="1" applyBorder="1" applyAlignment="1">
      <alignment horizontal="left" indent="2"/>
    </xf>
    <xf numFmtId="0" fontId="11" fillId="13" borderId="2" xfId="3" applyFont="1" applyFill="1" applyBorder="1" applyAlignment="1">
      <alignment horizontal="left" indent="2"/>
    </xf>
    <xf numFmtId="0" fontId="11" fillId="13" borderId="2" xfId="3" applyFont="1" applyFill="1" applyBorder="1" applyAlignment="1">
      <alignment horizontal="center"/>
    </xf>
    <xf numFmtId="0" fontId="11" fillId="13" borderId="2" xfId="3" applyFont="1" applyFill="1" applyBorder="1"/>
    <xf numFmtId="0" fontId="12" fillId="13" borderId="2" xfId="0" applyFont="1" applyFill="1" applyBorder="1" applyAlignment="1">
      <alignment horizontal="left"/>
    </xf>
    <xf numFmtId="0" fontId="12" fillId="13" borderId="2" xfId="0" applyFont="1" applyFill="1" applyBorder="1" applyAlignment="1">
      <alignment horizontal="center"/>
    </xf>
    <xf numFmtId="44" fontId="12" fillId="13" borderId="2" xfId="1" applyFont="1" applyFill="1" applyBorder="1" applyAlignment="1"/>
    <xf numFmtId="44" fontId="12" fillId="13" borderId="2" xfId="1" applyFont="1" applyFill="1" applyBorder="1" applyAlignment="1">
      <alignment horizontal="center"/>
    </xf>
    <xf numFmtId="0" fontId="12" fillId="13" borderId="4" xfId="0" applyFont="1" applyFill="1" applyBorder="1" applyAlignment="1">
      <alignment horizontal="left"/>
    </xf>
    <xf numFmtId="0" fontId="11" fillId="13" borderId="6" xfId="3" applyFont="1" applyFill="1" applyBorder="1" applyAlignment="1">
      <alignment horizontal="left" indent="2"/>
    </xf>
    <xf numFmtId="0" fontId="11" fillId="13" borderId="7" xfId="3" applyFont="1" applyFill="1" applyBorder="1" applyAlignment="1">
      <alignment horizontal="left" indent="2"/>
    </xf>
    <xf numFmtId="0" fontId="11" fillId="13" borderId="7" xfId="3" applyFont="1" applyFill="1" applyBorder="1" applyAlignment="1">
      <alignment horizontal="center"/>
    </xf>
    <xf numFmtId="0" fontId="11" fillId="13" borderId="7" xfId="3" applyFont="1" applyFill="1" applyBorder="1"/>
    <xf numFmtId="0" fontId="12" fillId="13" borderId="7" xfId="0" applyFont="1" applyFill="1" applyBorder="1" applyAlignment="1">
      <alignment horizontal="left"/>
    </xf>
    <xf numFmtId="0" fontId="12" fillId="13" borderId="7" xfId="0" applyFont="1" applyFill="1" applyBorder="1" applyAlignment="1">
      <alignment horizontal="center"/>
    </xf>
    <xf numFmtId="44" fontId="12" fillId="13" borderId="7" xfId="1" applyFont="1" applyFill="1" applyBorder="1" applyAlignment="1"/>
    <xf numFmtId="44" fontId="12" fillId="13" borderId="7" xfId="1" applyFont="1" applyFill="1" applyBorder="1" applyAlignment="1">
      <alignment horizontal="center"/>
    </xf>
    <xf numFmtId="0" fontId="12" fillId="13" borderId="10" xfId="0" applyFont="1" applyFill="1" applyBorder="1" applyAlignment="1">
      <alignment horizontal="left"/>
    </xf>
    <xf numFmtId="0" fontId="0" fillId="0" borderId="14" xfId="0" applyBorder="1" applyAlignment="1">
      <alignment horizontal="center"/>
    </xf>
    <xf numFmtId="14" fontId="0" fillId="0" borderId="14" xfId="0" applyNumberFormat="1" applyBorder="1" applyAlignment="1">
      <alignment horizontal="center"/>
    </xf>
    <xf numFmtId="0" fontId="0" fillId="0" borderId="14" xfId="0" applyBorder="1" applyAlignment="1">
      <alignment horizontal="left"/>
    </xf>
    <xf numFmtId="0" fontId="0" fillId="0" borderId="14" xfId="0" applyBorder="1"/>
    <xf numFmtId="0" fontId="1" fillId="0" borderId="0" xfId="0" applyFont="1"/>
    <xf numFmtId="0" fontId="8" fillId="0" borderId="20" xfId="0" applyFont="1" applyBorder="1" applyAlignment="1" applyProtection="1">
      <alignment horizontal="center"/>
      <protection locked="0"/>
    </xf>
    <xf numFmtId="0" fontId="8" fillId="0" borderId="21" xfId="0" applyFont="1" applyBorder="1" applyAlignment="1" applyProtection="1">
      <alignment horizontal="center"/>
      <protection locked="0"/>
    </xf>
    <xf numFmtId="0" fontId="8" fillId="0" borderId="22" xfId="0" applyFont="1" applyBorder="1" applyAlignment="1" applyProtection="1">
      <alignment horizontal="center"/>
      <protection locked="0"/>
    </xf>
    <xf numFmtId="0" fontId="20" fillId="0" borderId="23" xfId="0" applyFont="1" applyBorder="1" applyProtection="1">
      <protection locked="0"/>
    </xf>
    <xf numFmtId="0" fontId="8" fillId="0" borderId="24" xfId="0" applyFont="1" applyBorder="1" applyAlignment="1" applyProtection="1">
      <alignment horizontal="center"/>
      <protection locked="0"/>
    </xf>
    <xf numFmtId="0" fontId="1" fillId="0" borderId="11" xfId="0" applyFont="1" applyBorder="1"/>
    <xf numFmtId="0" fontId="8" fillId="0" borderId="12" xfId="0" applyFont="1" applyBorder="1" applyProtection="1">
      <protection locked="0"/>
    </xf>
    <xf numFmtId="0" fontId="1" fillId="0" borderId="12" xfId="0" applyFont="1" applyBorder="1"/>
    <xf numFmtId="14" fontId="8" fillId="0" borderId="12" xfId="0" applyNumberFormat="1" applyFont="1" applyBorder="1" applyAlignment="1">
      <alignment horizontal="left"/>
    </xf>
    <xf numFmtId="14" fontId="8" fillId="0" borderId="13" xfId="0" applyNumberFormat="1" applyFont="1" applyBorder="1" applyAlignment="1" applyProtection="1">
      <alignment horizontal="left"/>
      <protection locked="0"/>
    </xf>
    <xf numFmtId="0" fontId="20" fillId="0" borderId="20" xfId="0" applyFont="1" applyBorder="1" applyAlignment="1" applyProtection="1">
      <alignment horizontal="left"/>
      <protection locked="0"/>
    </xf>
    <xf numFmtId="0" fontId="26" fillId="0" borderId="21" xfId="0" applyFont="1" applyBorder="1" applyAlignment="1" applyProtection="1">
      <alignment horizontal="left"/>
      <protection locked="0"/>
    </xf>
    <xf numFmtId="0" fontId="1" fillId="0" borderId="21" xfId="0" applyFont="1" applyBorder="1"/>
    <xf numFmtId="0" fontId="1" fillId="0" borderId="22" xfId="0" applyFont="1" applyBorder="1"/>
    <xf numFmtId="0" fontId="6" fillId="0" borderId="12" xfId="0" applyFont="1" applyBorder="1" applyProtection="1">
      <protection locked="0"/>
    </xf>
    <xf numFmtId="0" fontId="26" fillId="0" borderId="12" xfId="0" applyFont="1" applyBorder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3" fillId="0" borderId="21" xfId="0" applyFont="1" applyBorder="1" applyProtection="1">
      <protection locked="0"/>
    </xf>
    <xf numFmtId="0" fontId="26" fillId="15" borderId="5" xfId="1" applyNumberFormat="1" applyFont="1" applyFill="1" applyBorder="1" applyAlignment="1" applyProtection="1">
      <alignment horizontal="center"/>
      <protection locked="0"/>
    </xf>
    <xf numFmtId="0" fontId="20" fillId="0" borderId="23" xfId="0" applyFont="1" applyBorder="1" applyAlignment="1" applyProtection="1">
      <alignment horizontal="left"/>
      <protection locked="0"/>
    </xf>
    <xf numFmtId="0" fontId="23" fillId="0" borderId="0" xfId="0" applyFont="1" applyProtection="1">
      <protection locked="0"/>
    </xf>
    <xf numFmtId="0" fontId="1" fillId="0" borderId="24" xfId="0" applyFont="1" applyBorder="1"/>
    <xf numFmtId="0" fontId="23" fillId="0" borderId="23" xfId="0" applyFont="1" applyBorder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0" fontId="26" fillId="8" borderId="5" xfId="1" applyNumberFormat="1" applyFont="1" applyFill="1" applyBorder="1" applyAlignment="1" applyProtection="1">
      <alignment horizontal="center"/>
      <protection hidden="1"/>
    </xf>
    <xf numFmtId="9" fontId="20" fillId="8" borderId="5" xfId="5" applyFont="1" applyFill="1" applyBorder="1" applyAlignment="1" applyProtection="1">
      <protection hidden="1"/>
    </xf>
    <xf numFmtId="0" fontId="20" fillId="0" borderId="20" xfId="0" applyFont="1" applyBorder="1" applyProtection="1">
      <protection locked="0"/>
    </xf>
    <xf numFmtId="0" fontId="1" fillId="0" borderId="21" xfId="0" applyFont="1" applyBorder="1" applyProtection="1">
      <protection locked="0"/>
    </xf>
    <xf numFmtId="44" fontId="6" fillId="0" borderId="21" xfId="0" applyNumberFormat="1" applyFont="1" applyBorder="1" applyProtection="1">
      <protection locked="0"/>
    </xf>
    <xf numFmtId="44" fontId="26" fillId="15" borderId="5" xfId="1" applyFont="1" applyFill="1" applyBorder="1" applyProtection="1">
      <protection locked="0"/>
    </xf>
    <xf numFmtId="0" fontId="1" fillId="0" borderId="22" xfId="0" applyFont="1" applyBorder="1" applyProtection="1">
      <protection locked="0"/>
    </xf>
    <xf numFmtId="0" fontId="6" fillId="0" borderId="0" xfId="0" applyFont="1" applyProtection="1">
      <protection locked="0"/>
    </xf>
    <xf numFmtId="44" fontId="6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0" fontId="1" fillId="0" borderId="24" xfId="0" applyFont="1" applyBorder="1" applyProtection="1">
      <protection locked="0"/>
    </xf>
    <xf numFmtId="0" fontId="1" fillId="0" borderId="23" xfId="0" applyFont="1" applyBorder="1"/>
    <xf numFmtId="44" fontId="8" fillId="0" borderId="0" xfId="0" applyNumberFormat="1" applyFont="1" applyAlignment="1" applyProtection="1">
      <alignment horizontal="center"/>
      <protection locked="0"/>
    </xf>
    <xf numFmtId="44" fontId="8" fillId="0" borderId="24" xfId="0" applyNumberFormat="1" applyFont="1" applyBorder="1" applyAlignment="1" applyProtection="1">
      <alignment horizontal="center"/>
      <protection locked="0"/>
    </xf>
    <xf numFmtId="0" fontId="6" fillId="0" borderId="23" xfId="0" applyFont="1" applyBorder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166" fontId="6" fillId="0" borderId="0" xfId="0" applyNumberFormat="1" applyFont="1" applyProtection="1">
      <protection locked="0"/>
    </xf>
    <xf numFmtId="0" fontId="8" fillId="0" borderId="23" xfId="0" applyFont="1" applyBorder="1" applyAlignment="1" applyProtection="1">
      <alignment horizontal="left" wrapText="1"/>
      <protection locked="0"/>
    </xf>
    <xf numFmtId="0" fontId="20" fillId="0" borderId="0" xfId="0" applyFont="1"/>
    <xf numFmtId="44" fontId="26" fillId="8" borderId="5" xfId="1" applyFont="1" applyFill="1" applyBorder="1" applyProtection="1">
      <protection hidden="1"/>
    </xf>
    <xf numFmtId="0" fontId="6" fillId="0" borderId="11" xfId="0" applyFont="1" applyBorder="1" applyProtection="1">
      <protection locked="0"/>
    </xf>
    <xf numFmtId="0" fontId="6" fillId="0" borderId="12" xfId="0" applyFont="1" applyBorder="1" applyAlignment="1" applyProtection="1">
      <alignment horizontal="center"/>
      <protection locked="0"/>
    </xf>
    <xf numFmtId="0" fontId="20" fillId="0" borderId="12" xfId="0" applyFont="1" applyBorder="1" applyAlignment="1" applyProtection="1">
      <alignment vertical="center"/>
      <protection locked="0"/>
    </xf>
    <xf numFmtId="166" fontId="6" fillId="0" borderId="12" xfId="0" applyNumberFormat="1" applyFont="1" applyBorder="1" applyProtection="1">
      <protection locked="0"/>
    </xf>
    <xf numFmtId="44" fontId="26" fillId="8" borderId="5" xfId="1" applyFont="1" applyFill="1" applyBorder="1" applyAlignment="1" applyProtection="1">
      <alignment vertical="center"/>
      <protection hidden="1"/>
    </xf>
    <xf numFmtId="0" fontId="1" fillId="0" borderId="12" xfId="0" applyFont="1" applyBorder="1" applyProtection="1">
      <protection locked="0"/>
    </xf>
    <xf numFmtId="0" fontId="23" fillId="0" borderId="21" xfId="0" applyFont="1" applyBorder="1"/>
    <xf numFmtId="166" fontId="20" fillId="0" borderId="21" xfId="0" applyNumberFormat="1" applyFont="1" applyBorder="1"/>
    <xf numFmtId="166" fontId="20" fillId="0" borderId="21" xfId="0" applyNumberFormat="1" applyFont="1" applyBorder="1" applyProtection="1">
      <protection locked="0"/>
    </xf>
    <xf numFmtId="0" fontId="23" fillId="0" borderId="22" xfId="0" applyFont="1" applyBorder="1"/>
    <xf numFmtId="0" fontId="20" fillId="0" borderId="23" xfId="0" applyFont="1" applyBorder="1"/>
    <xf numFmtId="0" fontId="23" fillId="0" borderId="0" xfId="0" applyFont="1"/>
    <xf numFmtId="166" fontId="20" fillId="0" borderId="0" xfId="0" applyNumberFormat="1" applyFont="1"/>
    <xf numFmtId="166" fontId="20" fillId="0" borderId="0" xfId="0" applyNumberFormat="1" applyFont="1" applyProtection="1">
      <protection locked="0"/>
    </xf>
    <xf numFmtId="0" fontId="23" fillId="0" borderId="24" xfId="0" applyFont="1" applyBorder="1"/>
    <xf numFmtId="0" fontId="23" fillId="0" borderId="11" xfId="0" applyFont="1" applyBorder="1" applyAlignment="1">
      <alignment vertical="center"/>
    </xf>
    <xf numFmtId="0" fontId="23" fillId="0" borderId="12" xfId="0" applyFont="1" applyBorder="1" applyAlignment="1" applyProtection="1">
      <alignment vertical="center"/>
      <protection locked="0"/>
    </xf>
    <xf numFmtId="166" fontId="27" fillId="0" borderId="12" xfId="0" applyNumberFormat="1" applyFont="1" applyBorder="1" applyAlignment="1">
      <alignment vertical="center"/>
    </xf>
    <xf numFmtId="166" fontId="20" fillId="0" borderId="12" xfId="0" applyNumberFormat="1" applyFont="1" applyBorder="1" applyAlignment="1" applyProtection="1">
      <alignment vertical="center"/>
      <protection locked="0"/>
    </xf>
    <xf numFmtId="166" fontId="27" fillId="0" borderId="12" xfId="0" applyNumberFormat="1" applyFont="1" applyBorder="1" applyAlignment="1" applyProtection="1">
      <alignment vertical="center"/>
      <protection locked="0"/>
    </xf>
    <xf numFmtId="166" fontId="27" fillId="0" borderId="13" xfId="0" applyNumberFormat="1" applyFont="1" applyBorder="1" applyAlignment="1">
      <alignment vertical="center"/>
    </xf>
    <xf numFmtId="0" fontId="20" fillId="0" borderId="20" xfId="0" applyFont="1" applyBorder="1"/>
    <xf numFmtId="0" fontId="23" fillId="0" borderId="23" xfId="0" applyFont="1" applyBorder="1" applyAlignment="1">
      <alignment vertical="center"/>
    </xf>
    <xf numFmtId="0" fontId="23" fillId="0" borderId="0" xfId="0" applyFont="1" applyAlignment="1" applyProtection="1">
      <alignment vertical="center"/>
      <protection locked="0"/>
    </xf>
    <xf numFmtId="166" fontId="27" fillId="0" borderId="0" xfId="0" applyNumberFormat="1" applyFont="1" applyAlignment="1">
      <alignment vertical="center"/>
    </xf>
    <xf numFmtId="166" fontId="20" fillId="0" borderId="0" xfId="0" applyNumberFormat="1" applyFont="1" applyAlignment="1" applyProtection="1">
      <alignment vertical="center"/>
      <protection locked="0"/>
    </xf>
    <xf numFmtId="166" fontId="27" fillId="0" borderId="0" xfId="0" applyNumberFormat="1" applyFont="1" applyAlignment="1" applyProtection="1">
      <alignment vertical="center"/>
      <protection locked="0"/>
    </xf>
    <xf numFmtId="166" fontId="27" fillId="0" borderId="24" xfId="0" applyNumberFormat="1" applyFont="1" applyBorder="1" applyAlignment="1">
      <alignment vertical="center"/>
    </xf>
    <xf numFmtId="0" fontId="23" fillId="0" borderId="12" xfId="0" applyFont="1" applyBorder="1" applyAlignment="1">
      <alignment vertical="center"/>
    </xf>
    <xf numFmtId="44" fontId="26" fillId="8" borderId="5" xfId="1" applyFont="1" applyFill="1" applyBorder="1" applyAlignment="1" applyProtection="1">
      <alignment horizontal="left"/>
      <protection hidden="1"/>
    </xf>
    <xf numFmtId="0" fontId="27" fillId="0" borderId="20" xfId="0" applyFont="1" applyBorder="1"/>
    <xf numFmtId="0" fontId="20" fillId="0" borderId="21" xfId="0" applyFont="1" applyBorder="1" applyProtection="1">
      <protection locked="0"/>
    </xf>
    <xf numFmtId="0" fontId="8" fillId="0" borderId="21" xfId="0" applyFont="1" applyBorder="1" applyProtection="1">
      <protection locked="0"/>
    </xf>
    <xf numFmtId="0" fontId="6" fillId="0" borderId="21" xfId="0" applyFont="1" applyBorder="1" applyProtection="1">
      <protection locked="0"/>
    </xf>
    <xf numFmtId="44" fontId="6" fillId="0" borderId="22" xfId="0" applyNumberFormat="1" applyFont="1" applyBorder="1" applyProtection="1">
      <protection locked="0"/>
    </xf>
    <xf numFmtId="0" fontId="23" fillId="0" borderId="0" xfId="0" applyFont="1" applyAlignment="1">
      <alignment vertical="center"/>
    </xf>
    <xf numFmtId="0" fontId="26" fillId="0" borderId="0" xfId="0" applyFont="1" applyProtection="1">
      <protection locked="0"/>
    </xf>
    <xf numFmtId="0" fontId="23" fillId="0" borderId="24" xfId="0" applyFont="1" applyBorder="1" applyAlignment="1">
      <alignment vertical="center"/>
    </xf>
    <xf numFmtId="0" fontId="26" fillId="0" borderId="23" xfId="0" applyFont="1" applyBorder="1" applyProtection="1">
      <protection locked="0"/>
    </xf>
    <xf numFmtId="44" fontId="26" fillId="0" borderId="0" xfId="0" applyNumberFormat="1" applyFont="1" applyProtection="1">
      <protection locked="0"/>
    </xf>
    <xf numFmtId="0" fontId="26" fillId="0" borderId="12" xfId="0" applyFont="1" applyBorder="1" applyProtection="1">
      <protection locked="0"/>
    </xf>
    <xf numFmtId="44" fontId="26" fillId="0" borderId="12" xfId="0" applyNumberFormat="1" applyFont="1" applyBorder="1" applyProtection="1">
      <protection locked="0"/>
    </xf>
    <xf numFmtId="0" fontId="23" fillId="0" borderId="13" xfId="0" applyFont="1" applyBorder="1" applyAlignment="1">
      <alignment vertical="center"/>
    </xf>
    <xf numFmtId="0" fontId="6" fillId="0" borderId="20" xfId="0" applyFont="1" applyBorder="1" applyProtection="1">
      <protection locked="0"/>
    </xf>
    <xf numFmtId="0" fontId="6" fillId="0" borderId="22" xfId="0" applyFont="1" applyBorder="1" applyProtection="1">
      <protection locked="0"/>
    </xf>
    <xf numFmtId="0" fontId="8" fillId="0" borderId="23" xfId="0" applyFont="1" applyBorder="1" applyProtection="1">
      <protection locked="0"/>
    </xf>
    <xf numFmtId="0" fontId="27" fillId="0" borderId="6" xfId="0" applyFont="1" applyBorder="1" applyAlignment="1" applyProtection="1">
      <alignment horizontal="left"/>
      <protection locked="0"/>
    </xf>
    <xf numFmtId="0" fontId="1" fillId="0" borderId="7" xfId="0" applyFont="1" applyBorder="1" applyProtection="1">
      <protection locked="0"/>
    </xf>
    <xf numFmtId="0" fontId="20" fillId="0" borderId="6" xfId="0" applyFont="1" applyBorder="1" applyAlignment="1" applyProtection="1">
      <alignment horizontal="left"/>
      <protection locked="0"/>
    </xf>
    <xf numFmtId="0" fontId="28" fillId="0" borderId="23" xfId="0" applyFont="1" applyBorder="1" applyAlignment="1" applyProtection="1">
      <alignment horizontal="left"/>
      <protection locked="0"/>
    </xf>
    <xf numFmtId="0" fontId="29" fillId="0" borderId="10" xfId="0" applyFont="1" applyBorder="1" applyAlignment="1" applyProtection="1">
      <alignment horizontal="center"/>
      <protection locked="0"/>
    </xf>
    <xf numFmtId="0" fontId="27" fillId="0" borderId="11" xfId="0" applyFont="1" applyBorder="1" applyProtection="1">
      <protection locked="0"/>
    </xf>
    <xf numFmtId="0" fontId="6" fillId="0" borderId="13" xfId="0" applyFont="1" applyBorder="1" applyProtection="1">
      <protection locked="0"/>
    </xf>
    <xf numFmtId="0" fontId="0" fillId="0" borderId="0" xfId="0" applyAlignment="1">
      <alignment vertical="center"/>
    </xf>
    <xf numFmtId="0" fontId="24" fillId="0" borderId="0" xfId="0" applyFont="1" applyAlignment="1" applyProtection="1">
      <alignment horizontal="left"/>
      <protection locked="0"/>
    </xf>
    <xf numFmtId="0" fontId="25" fillId="0" borderId="0" xfId="0" applyFont="1" applyAlignment="1" applyProtection="1">
      <alignment horizontal="center"/>
      <protection locked="0"/>
    </xf>
    <xf numFmtId="0" fontId="0" fillId="0" borderId="17" xfId="0" applyBorder="1"/>
    <xf numFmtId="0" fontId="0" fillId="0" borderId="18" xfId="0" applyBorder="1"/>
    <xf numFmtId="44" fontId="0" fillId="0" borderId="19" xfId="0" applyNumberFormat="1" applyBorder="1"/>
    <xf numFmtId="0" fontId="0" fillId="0" borderId="19" xfId="0" applyBorder="1"/>
    <xf numFmtId="0" fontId="0" fillId="0" borderId="27" xfId="0" applyBorder="1"/>
    <xf numFmtId="0" fontId="32" fillId="0" borderId="18" xfId="6" applyFont="1" applyBorder="1"/>
    <xf numFmtId="0" fontId="0" fillId="0" borderId="28" xfId="0" applyBorder="1"/>
    <xf numFmtId="168" fontId="32" fillId="16" borderId="29" xfId="4" applyNumberFormat="1" applyFont="1" applyFill="1" applyBorder="1"/>
    <xf numFmtId="0" fontId="0" fillId="0" borderId="30" xfId="0" applyBorder="1"/>
    <xf numFmtId="44" fontId="0" fillId="17" borderId="5" xfId="0" applyNumberFormat="1" applyFill="1" applyBorder="1"/>
    <xf numFmtId="44" fontId="0" fillId="17" borderId="29" xfId="0" applyNumberFormat="1" applyFill="1" applyBorder="1"/>
    <xf numFmtId="0" fontId="0" fillId="0" borderId="28" xfId="0" quotePrefix="1" applyBorder="1"/>
    <xf numFmtId="0" fontId="0" fillId="0" borderId="18" xfId="0" quotePrefix="1" applyBorder="1" applyAlignment="1">
      <alignment horizontal="center"/>
    </xf>
    <xf numFmtId="0" fontId="34" fillId="15" borderId="28" xfId="0" quotePrefix="1" applyFont="1" applyFill="1" applyBorder="1"/>
    <xf numFmtId="0" fontId="31" fillId="0" borderId="0" xfId="6" applyFont="1"/>
    <xf numFmtId="167" fontId="0" fillId="17" borderId="29" xfId="0" applyNumberFormat="1" applyFill="1" applyBorder="1"/>
    <xf numFmtId="0" fontId="0" fillId="0" borderId="16" xfId="0" applyBorder="1"/>
    <xf numFmtId="0" fontId="32" fillId="0" borderId="0" xfId="6" applyFont="1"/>
    <xf numFmtId="0" fontId="32" fillId="0" borderId="28" xfId="6" applyFont="1" applyBorder="1"/>
    <xf numFmtId="168" fontId="32" fillId="0" borderId="0" xfId="4" applyNumberFormat="1" applyFont="1" applyBorder="1"/>
    <xf numFmtId="0" fontId="0" fillId="0" borderId="26" xfId="0" applyBorder="1"/>
    <xf numFmtId="168" fontId="32" fillId="0" borderId="35" xfId="4" applyNumberFormat="1" applyFont="1" applyBorder="1"/>
    <xf numFmtId="0" fontId="32" fillId="0" borderId="34" xfId="6" applyFont="1" applyBorder="1"/>
    <xf numFmtId="44" fontId="0" fillId="17" borderId="35" xfId="0" applyNumberFormat="1" applyFill="1" applyBorder="1"/>
    <xf numFmtId="0" fontId="32" fillId="0" borderId="30" xfId="6" applyFont="1" applyBorder="1"/>
    <xf numFmtId="44" fontId="0" fillId="17" borderId="31" xfId="0" applyNumberFormat="1" applyFill="1" applyBorder="1"/>
    <xf numFmtId="3" fontId="31" fillId="17" borderId="5" xfId="6" applyNumberFormat="1" applyFont="1" applyFill="1" applyBorder="1" applyAlignment="1">
      <alignment horizontal="center"/>
    </xf>
    <xf numFmtId="0" fontId="31" fillId="0" borderId="5" xfId="6" applyFont="1" applyBorder="1" applyAlignment="1">
      <alignment horizontal="center"/>
    </xf>
    <xf numFmtId="2" fontId="31" fillId="17" borderId="5" xfId="6" applyNumberFormat="1" applyFont="1" applyFill="1" applyBorder="1"/>
    <xf numFmtId="0" fontId="31" fillId="0" borderId="28" xfId="6" applyFont="1" applyBorder="1"/>
    <xf numFmtId="0" fontId="27" fillId="0" borderId="15" xfId="0" applyFont="1" applyBorder="1"/>
    <xf numFmtId="0" fontId="31" fillId="0" borderId="12" xfId="7" applyFont="1" applyBorder="1"/>
    <xf numFmtId="0" fontId="37" fillId="0" borderId="12" xfId="7" applyFont="1" applyBorder="1"/>
    <xf numFmtId="0" fontId="38" fillId="0" borderId="12" xfId="7" applyFont="1" applyBorder="1"/>
    <xf numFmtId="0" fontId="32" fillId="0" borderId="12" xfId="7" applyFont="1" applyBorder="1"/>
    <xf numFmtId="0" fontId="32" fillId="0" borderId="23" xfId="7" applyFont="1" applyBorder="1"/>
    <xf numFmtId="0" fontId="32" fillId="0" borderId="11" xfId="7" applyFont="1" applyBorder="1"/>
    <xf numFmtId="168" fontId="26" fillId="0" borderId="12" xfId="4" applyNumberFormat="1" applyFont="1" applyBorder="1"/>
    <xf numFmtId="0" fontId="31" fillId="0" borderId="12" xfId="7" applyFont="1" applyBorder="1" applyAlignment="1">
      <alignment horizontal="right"/>
    </xf>
    <xf numFmtId="168" fontId="26" fillId="0" borderId="12" xfId="4" applyNumberFormat="1" applyFont="1" applyFill="1" applyBorder="1"/>
    <xf numFmtId="168" fontId="32" fillId="0" borderId="12" xfId="4" applyNumberFormat="1" applyFont="1" applyBorder="1"/>
    <xf numFmtId="0" fontId="32" fillId="0" borderId="12" xfId="7" quotePrefix="1" applyFont="1" applyBorder="1"/>
    <xf numFmtId="0" fontId="31" fillId="0" borderId="12" xfId="7" applyFont="1" applyBorder="1" applyAlignment="1">
      <alignment horizontal="center"/>
    </xf>
    <xf numFmtId="0" fontId="32" fillId="0" borderId="0" xfId="7" applyFont="1"/>
    <xf numFmtId="43" fontId="36" fillId="0" borderId="28" xfId="0" applyNumberFormat="1" applyFont="1" applyBorder="1"/>
    <xf numFmtId="0" fontId="40" fillId="0" borderId="34" xfId="0" quotePrefix="1" applyFont="1" applyBorder="1"/>
    <xf numFmtId="0" fontId="36" fillId="0" borderId="28" xfId="0" applyFont="1" applyBorder="1"/>
    <xf numFmtId="0" fontId="36" fillId="15" borderId="18" xfId="0" applyFont="1" applyFill="1" applyBorder="1"/>
    <xf numFmtId="0" fontId="36" fillId="0" borderId="0" xfId="0" applyFont="1"/>
    <xf numFmtId="0" fontId="41" fillId="0" borderId="0" xfId="0" applyFont="1"/>
    <xf numFmtId="44" fontId="0" fillId="17" borderId="38" xfId="0" applyNumberFormat="1" applyFill="1" applyBorder="1"/>
    <xf numFmtId="44" fontId="0" fillId="17" borderId="39" xfId="0" applyNumberFormat="1" applyFill="1" applyBorder="1"/>
    <xf numFmtId="0" fontId="35" fillId="0" borderId="16" xfId="7" applyFont="1" applyBorder="1"/>
    <xf numFmtId="0" fontId="36" fillId="0" borderId="16" xfId="7" applyFont="1" applyBorder="1"/>
    <xf numFmtId="0" fontId="36" fillId="0" borderId="17" xfId="7" applyFont="1" applyBorder="1"/>
    <xf numFmtId="0" fontId="35" fillId="0" borderId="0" xfId="7" applyFont="1"/>
    <xf numFmtId="0" fontId="36" fillId="0" borderId="0" xfId="7" applyFont="1"/>
    <xf numFmtId="0" fontId="36" fillId="0" borderId="19" xfId="7" applyFont="1" applyBorder="1"/>
    <xf numFmtId="0" fontId="32" fillId="0" borderId="19" xfId="7" applyFont="1" applyBorder="1"/>
    <xf numFmtId="0" fontId="32" fillId="0" borderId="40" xfId="7" applyFont="1" applyBorder="1"/>
    <xf numFmtId="41" fontId="26" fillId="0" borderId="40" xfId="7" applyNumberFormat="1" applyFont="1" applyBorder="1"/>
    <xf numFmtId="0" fontId="32" fillId="0" borderId="26" xfId="7" applyFont="1" applyBorder="1"/>
    <xf numFmtId="0" fontId="8" fillId="0" borderId="41" xfId="0" applyFont="1" applyBorder="1"/>
    <xf numFmtId="5" fontId="32" fillId="0" borderId="0" xfId="0" applyNumberFormat="1" applyFont="1"/>
    <xf numFmtId="0" fontId="32" fillId="0" borderId="0" xfId="0" applyFont="1"/>
    <xf numFmtId="41" fontId="32" fillId="0" borderId="0" xfId="0" applyNumberFormat="1" applyFont="1"/>
    <xf numFmtId="0" fontId="31" fillId="0" borderId="0" xfId="0" applyFont="1"/>
    <xf numFmtId="41" fontId="32" fillId="0" borderId="21" xfId="0" applyNumberFormat="1" applyFont="1" applyBorder="1"/>
    <xf numFmtId="0" fontId="34" fillId="15" borderId="34" xfId="0" quotePrefix="1" applyFont="1" applyFill="1" applyBorder="1"/>
    <xf numFmtId="168" fontId="31" fillId="0" borderId="31" xfId="4" applyNumberFormat="1" applyFont="1" applyBorder="1"/>
    <xf numFmtId="0" fontId="31" fillId="0" borderId="30" xfId="6" applyFont="1" applyBorder="1"/>
    <xf numFmtId="0" fontId="32" fillId="0" borderId="26" xfId="6" applyFont="1" applyBorder="1"/>
    <xf numFmtId="0" fontId="31" fillId="0" borderId="33" xfId="7" applyFont="1" applyBorder="1" applyAlignment="1">
      <alignment horizontal="center"/>
    </xf>
    <xf numFmtId="0" fontId="32" fillId="0" borderId="18" xfId="7" applyFont="1" applyBorder="1" applyAlignment="1">
      <alignment horizontal="center"/>
    </xf>
    <xf numFmtId="0" fontId="32" fillId="0" borderId="33" xfId="7" applyFont="1" applyBorder="1" applyAlignment="1">
      <alignment horizontal="center"/>
    </xf>
    <xf numFmtId="0" fontId="32" fillId="0" borderId="33" xfId="7" quotePrefix="1" applyFont="1" applyBorder="1" applyAlignment="1">
      <alignment horizontal="center"/>
    </xf>
    <xf numFmtId="0" fontId="32" fillId="0" borderId="25" xfId="7" applyFont="1" applyBorder="1" applyAlignment="1">
      <alignment horizontal="center"/>
    </xf>
    <xf numFmtId="0" fontId="35" fillId="18" borderId="15" xfId="7" applyFont="1" applyFill="1" applyBorder="1" applyAlignment="1">
      <alignment horizontal="left"/>
    </xf>
    <xf numFmtId="0" fontId="35" fillId="0" borderId="18" xfId="7" applyFont="1" applyBorder="1" applyAlignment="1">
      <alignment horizontal="left"/>
    </xf>
    <xf numFmtId="0" fontId="0" fillId="0" borderId="18" xfId="0" applyBorder="1" applyAlignment="1">
      <alignment horizontal="left"/>
    </xf>
    <xf numFmtId="0" fontId="31" fillId="0" borderId="33" xfId="7" applyFont="1" applyBorder="1" applyAlignment="1">
      <alignment horizontal="left"/>
    </xf>
    <xf numFmtId="0" fontId="0" fillId="0" borderId="0" xfId="0" applyAlignment="1">
      <alignment horizontal="right"/>
    </xf>
    <xf numFmtId="0" fontId="32" fillId="15" borderId="23" xfId="7" applyFont="1" applyFill="1" applyBorder="1"/>
    <xf numFmtId="0" fontId="32" fillId="15" borderId="19" xfId="7" applyFont="1" applyFill="1" applyBorder="1"/>
    <xf numFmtId="0" fontId="32" fillId="15" borderId="11" xfId="7" applyFont="1" applyFill="1" applyBorder="1"/>
    <xf numFmtId="0" fontId="32" fillId="15" borderId="40" xfId="7" applyFont="1" applyFill="1" applyBorder="1"/>
    <xf numFmtId="0" fontId="32" fillId="0" borderId="21" xfId="7" applyFont="1" applyBorder="1"/>
    <xf numFmtId="0" fontId="0" fillId="0" borderId="21" xfId="0" applyBorder="1"/>
    <xf numFmtId="0" fontId="32" fillId="0" borderId="20" xfId="7" applyFont="1" applyBorder="1"/>
    <xf numFmtId="0" fontId="32" fillId="0" borderId="32" xfId="7" applyFont="1" applyBorder="1" applyAlignment="1">
      <alignment horizontal="center"/>
    </xf>
    <xf numFmtId="0" fontId="32" fillId="0" borderId="42" xfId="7" applyFont="1" applyBorder="1"/>
    <xf numFmtId="5" fontId="32" fillId="0" borderId="41" xfId="0" applyNumberFormat="1" applyFont="1" applyBorder="1" applyAlignment="1">
      <alignment horizontal="center"/>
    </xf>
    <xf numFmtId="41" fontId="32" fillId="0" borderId="5" xfId="0" applyNumberFormat="1" applyFont="1" applyBorder="1"/>
    <xf numFmtId="0" fontId="31" fillId="0" borderId="5" xfId="0" applyFont="1" applyBorder="1"/>
    <xf numFmtId="0" fontId="0" fillId="0" borderId="19" xfId="0" applyBorder="1" applyAlignment="1">
      <alignment horizontal="left" wrapText="1"/>
    </xf>
    <xf numFmtId="0" fontId="41" fillId="0" borderId="0" xfId="6" applyFont="1" applyAlignment="1">
      <alignment horizontal="left"/>
    </xf>
    <xf numFmtId="0" fontId="41" fillId="0" borderId="0" xfId="6" applyFont="1"/>
    <xf numFmtId="0" fontId="36" fillId="0" borderId="24" xfId="0" applyFont="1" applyBorder="1"/>
    <xf numFmtId="0" fontId="36" fillId="0" borderId="30" xfId="0" applyFont="1" applyBorder="1"/>
    <xf numFmtId="169" fontId="0" fillId="17" borderId="29" xfId="0" applyNumberFormat="1" applyFill="1" applyBorder="1"/>
    <xf numFmtId="7" fontId="26" fillId="0" borderId="12" xfId="7" applyNumberFormat="1" applyFont="1" applyBorder="1"/>
    <xf numFmtId="168" fontId="32" fillId="0" borderId="0" xfId="4" applyNumberFormat="1" applyFont="1" applyFill="1" applyBorder="1"/>
    <xf numFmtId="5" fontId="32" fillId="0" borderId="0" xfId="0" applyNumberFormat="1" applyFont="1" applyAlignment="1">
      <alignment horizontal="center"/>
    </xf>
    <xf numFmtId="0" fontId="32" fillId="0" borderId="0" xfId="0" applyFont="1" applyAlignment="1">
      <alignment horizontal="center"/>
    </xf>
    <xf numFmtId="0" fontId="32" fillId="16" borderId="29" xfId="4" applyNumberFormat="1" applyFont="1" applyFill="1" applyBorder="1"/>
    <xf numFmtId="170" fontId="32" fillId="16" borderId="29" xfId="4" applyNumberFormat="1" applyFont="1" applyFill="1" applyBorder="1"/>
    <xf numFmtId="14" fontId="32" fillId="0" borderId="0" xfId="0" applyNumberFormat="1" applyFont="1" applyAlignment="1">
      <alignment horizontal="center"/>
    </xf>
    <xf numFmtId="5" fontId="32" fillId="0" borderId="41" xfId="0" applyNumberFormat="1" applyFont="1" applyBorder="1" applyAlignment="1">
      <alignment horizontal="left"/>
    </xf>
    <xf numFmtId="168" fontId="31" fillId="0" borderId="0" xfId="4" applyNumberFormat="1" applyFont="1"/>
    <xf numFmtId="168" fontId="32" fillId="0" borderId="0" xfId="4" applyNumberFormat="1" applyFont="1"/>
    <xf numFmtId="5" fontId="32" fillId="0" borderId="41" xfId="0" applyNumberFormat="1" applyFont="1" applyBorder="1"/>
    <xf numFmtId="0" fontId="32" fillId="0" borderId="41" xfId="0" applyFont="1" applyBorder="1" applyAlignment="1">
      <alignment horizontal="center"/>
    </xf>
    <xf numFmtId="41" fontId="31" fillId="0" borderId="0" xfId="0" applyNumberFormat="1" applyFont="1"/>
    <xf numFmtId="0" fontId="31" fillId="0" borderId="6" xfId="0" applyFont="1" applyBorder="1"/>
    <xf numFmtId="0" fontId="31" fillId="0" borderId="7" xfId="0" applyFont="1" applyBorder="1"/>
    <xf numFmtId="5" fontId="31" fillId="0" borderId="10" xfId="0" applyNumberFormat="1" applyFont="1" applyBorder="1"/>
    <xf numFmtId="5" fontId="31" fillId="0" borderId="0" xfId="0" applyNumberFormat="1" applyFont="1"/>
    <xf numFmtId="41" fontId="32" fillId="14" borderId="5" xfId="0" applyNumberFormat="1" applyFont="1" applyFill="1" applyBorder="1"/>
    <xf numFmtId="44" fontId="32" fillId="16" borderId="31" xfId="4" applyNumberFormat="1" applyFont="1" applyFill="1" applyBorder="1"/>
    <xf numFmtId="0" fontId="26" fillId="0" borderId="15" xfId="6" applyFont="1" applyBorder="1"/>
    <xf numFmtId="0" fontId="23" fillId="0" borderId="16" xfId="0" applyFont="1" applyBorder="1"/>
    <xf numFmtId="0" fontId="32" fillId="0" borderId="25" xfId="6" applyFont="1" applyBorder="1"/>
    <xf numFmtId="0" fontId="27" fillId="0" borderId="45" xfId="0" applyFont="1" applyBorder="1"/>
    <xf numFmtId="14" fontId="0" fillId="0" borderId="17" xfId="0" applyNumberFormat="1" applyBorder="1"/>
    <xf numFmtId="0" fontId="40" fillId="0" borderId="28" xfId="0" applyFont="1" applyBorder="1"/>
    <xf numFmtId="0" fontId="0" fillId="0" borderId="29" xfId="0" applyBorder="1"/>
    <xf numFmtId="44" fontId="36" fillId="16" borderId="38" xfId="0" applyNumberFormat="1" applyFont="1" applyFill="1" applyBorder="1"/>
    <xf numFmtId="43" fontId="36" fillId="16" borderId="38" xfId="0" applyNumberFormat="1" applyFont="1" applyFill="1" applyBorder="1"/>
    <xf numFmtId="43" fontId="36" fillId="0" borderId="38" xfId="0" applyNumberFormat="1" applyFont="1" applyBorder="1"/>
    <xf numFmtId="43" fontId="36" fillId="0" borderId="38" xfId="0" quotePrefix="1" applyNumberFormat="1" applyFont="1" applyBorder="1"/>
    <xf numFmtId="170" fontId="32" fillId="16" borderId="31" xfId="4" applyNumberFormat="1" applyFont="1" applyFill="1" applyBorder="1"/>
    <xf numFmtId="0" fontId="27" fillId="0" borderId="36" xfId="0" applyFont="1" applyBorder="1"/>
    <xf numFmtId="44" fontId="36" fillId="16" borderId="44" xfId="0" applyNumberFormat="1" applyFont="1" applyFill="1" applyBorder="1"/>
    <xf numFmtId="44" fontId="0" fillId="17" borderId="47" xfId="0" applyNumberFormat="1" applyFill="1" applyBorder="1"/>
    <xf numFmtId="0" fontId="36" fillId="0" borderId="38" xfId="0" applyFont="1" applyBorder="1"/>
    <xf numFmtId="0" fontId="36" fillId="0" borderId="38" xfId="0" quotePrefix="1" applyFont="1" applyBorder="1"/>
    <xf numFmtId="0" fontId="34" fillId="15" borderId="28" xfId="0" applyFont="1" applyFill="1" applyBorder="1"/>
    <xf numFmtId="0" fontId="23" fillId="0" borderId="25" xfId="0" applyFont="1" applyBorder="1"/>
    <xf numFmtId="2" fontId="0" fillId="17" borderId="27" xfId="0" applyNumberFormat="1" applyFill="1" applyBorder="1"/>
    <xf numFmtId="0" fontId="23" fillId="0" borderId="28" xfId="0" applyFont="1" applyBorder="1"/>
    <xf numFmtId="2" fontId="0" fillId="17" borderId="29" xfId="0" applyNumberFormat="1" applyFill="1" applyBorder="1"/>
    <xf numFmtId="0" fontId="43" fillId="0" borderId="28" xfId="0" applyFont="1" applyBorder="1"/>
    <xf numFmtId="0" fontId="4" fillId="0" borderId="0" xfId="2" applyProtection="1"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7" fillId="6" borderId="2" xfId="3" applyFont="1" applyFill="1" applyBorder="1" applyAlignment="1" applyProtection="1">
      <alignment horizontal="left"/>
      <protection locked="0"/>
    </xf>
    <xf numFmtId="0" fontId="7" fillId="6" borderId="2" xfId="3" applyFont="1" applyFill="1" applyBorder="1" applyProtection="1">
      <protection locked="0"/>
    </xf>
    <xf numFmtId="0" fontId="7" fillId="6" borderId="0" xfId="3" applyFont="1" applyFill="1" applyAlignment="1" applyProtection="1">
      <alignment horizontal="center"/>
      <protection locked="0"/>
    </xf>
    <xf numFmtId="0" fontId="7" fillId="6" borderId="0" xfId="3" applyFont="1" applyFill="1" applyProtection="1">
      <protection locked="0"/>
    </xf>
    <xf numFmtId="1" fontId="2" fillId="6" borderId="0" xfId="4" applyNumberFormat="1" applyFont="1" applyFill="1" applyAlignment="1" applyProtection="1">
      <alignment horizontal="center"/>
      <protection locked="0"/>
    </xf>
    <xf numFmtId="44" fontId="2" fillId="6" borderId="0" xfId="1" applyFont="1" applyFill="1" applyAlignment="1" applyProtection="1">
      <alignment horizontal="center"/>
      <protection locked="0"/>
    </xf>
    <xf numFmtId="0" fontId="2" fillId="6" borderId="0" xfId="0" applyFont="1" applyFill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7" fillId="7" borderId="2" xfId="3" applyFont="1" applyFill="1" applyBorder="1" applyAlignment="1" applyProtection="1">
      <alignment horizontal="left" indent="1"/>
      <protection locked="0"/>
    </xf>
    <xf numFmtId="0" fontId="7" fillId="7" borderId="0" xfId="3" applyFont="1" applyFill="1" applyAlignment="1" applyProtection="1">
      <alignment horizontal="center"/>
      <protection locked="0"/>
    </xf>
    <xf numFmtId="0" fontId="7" fillId="7" borderId="0" xfId="3" applyFont="1" applyFill="1" applyProtection="1">
      <protection locked="0"/>
    </xf>
    <xf numFmtId="1" fontId="2" fillId="7" borderId="0" xfId="4" applyNumberFormat="1" applyFont="1" applyFill="1" applyAlignment="1" applyProtection="1">
      <alignment horizontal="center"/>
      <protection locked="0"/>
    </xf>
    <xf numFmtId="44" fontId="2" fillId="7" borderId="0" xfId="1" applyFont="1" applyFill="1" applyAlignment="1" applyProtection="1">
      <protection locked="0"/>
    </xf>
    <xf numFmtId="44" fontId="2" fillId="7" borderId="0" xfId="1" applyFont="1" applyFill="1" applyAlignment="1" applyProtection="1">
      <alignment horizontal="center"/>
      <protection locked="0"/>
    </xf>
    <xf numFmtId="0" fontId="2" fillId="7" borderId="0" xfId="0" applyFont="1" applyFill="1" applyAlignment="1" applyProtection="1">
      <alignment horizontal="left"/>
      <protection locked="0"/>
    </xf>
    <xf numFmtId="0" fontId="11" fillId="8" borderId="2" xfId="3" applyFont="1" applyFill="1" applyBorder="1" applyAlignment="1" applyProtection="1">
      <alignment horizontal="left" indent="2"/>
      <protection locked="0"/>
    </xf>
    <xf numFmtId="0" fontId="11" fillId="8" borderId="0" xfId="3" applyFont="1" applyFill="1" applyAlignment="1" applyProtection="1">
      <alignment horizontal="center"/>
      <protection locked="0"/>
    </xf>
    <xf numFmtId="0" fontId="11" fillId="8" borderId="0" xfId="3" applyFont="1" applyFill="1" applyProtection="1">
      <protection locked="0"/>
    </xf>
    <xf numFmtId="1" fontId="12" fillId="8" borderId="0" xfId="4" applyNumberFormat="1" applyFont="1" applyFill="1" applyAlignment="1" applyProtection="1">
      <alignment horizontal="center"/>
      <protection locked="0"/>
    </xf>
    <xf numFmtId="44" fontId="12" fillId="8" borderId="0" xfId="1" applyFont="1" applyFill="1" applyAlignment="1" applyProtection="1">
      <protection locked="0"/>
    </xf>
    <xf numFmtId="44" fontId="12" fillId="8" borderId="0" xfId="1" applyFont="1" applyFill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/>
      <protection locked="0"/>
    </xf>
    <xf numFmtId="2" fontId="5" fillId="0" borderId="0" xfId="3" applyNumberFormat="1" applyAlignment="1" applyProtection="1">
      <alignment horizontal="right"/>
      <protection locked="0"/>
    </xf>
    <xf numFmtId="0" fontId="5" fillId="0" borderId="0" xfId="3" applyAlignment="1" applyProtection="1">
      <alignment horizontal="left"/>
      <protection locked="0"/>
    </xf>
    <xf numFmtId="0" fontId="5" fillId="0" borderId="0" xfId="3" applyAlignment="1" applyProtection="1">
      <alignment horizontal="center"/>
      <protection locked="0"/>
    </xf>
    <xf numFmtId="0" fontId="5" fillId="0" borderId="0" xfId="3" applyProtection="1">
      <protection locked="0"/>
    </xf>
    <xf numFmtId="1" fontId="6" fillId="0" borderId="0" xfId="4" applyNumberFormat="1" applyFont="1" applyFill="1" applyAlignment="1" applyProtection="1">
      <alignment horizontal="center"/>
      <protection locked="0"/>
    </xf>
    <xf numFmtId="44" fontId="6" fillId="0" borderId="0" xfId="1" applyFont="1" applyFill="1" applyAlignment="1" applyProtection="1">
      <protection locked="0"/>
    </xf>
    <xf numFmtId="44" fontId="6" fillId="0" borderId="0" xfId="1" applyFont="1" applyFill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3" fontId="6" fillId="0" borderId="0" xfId="0" applyNumberFormat="1" applyFont="1" applyAlignment="1" applyProtection="1">
      <alignment horizontal="left"/>
      <protection locked="0"/>
    </xf>
    <xf numFmtId="3" fontId="12" fillId="8" borderId="0" xfId="0" applyNumberFormat="1" applyFont="1" applyFill="1" applyAlignment="1" applyProtection="1">
      <alignment horizontal="left"/>
      <protection locked="0"/>
    </xf>
    <xf numFmtId="0" fontId="2" fillId="7" borderId="0" xfId="0" applyFont="1" applyFill="1" applyProtection="1">
      <protection locked="0"/>
    </xf>
    <xf numFmtId="3" fontId="2" fillId="7" borderId="0" xfId="0" applyNumberFormat="1" applyFont="1" applyFill="1" applyAlignment="1" applyProtection="1">
      <alignment horizontal="left"/>
      <protection locked="0"/>
    </xf>
    <xf numFmtId="0" fontId="12" fillId="8" borderId="0" xfId="0" applyFont="1" applyFill="1" applyProtection="1">
      <protection locked="0"/>
    </xf>
    <xf numFmtId="0" fontId="5" fillId="8" borderId="0" xfId="3" applyFill="1" applyProtection="1">
      <protection locked="0"/>
    </xf>
    <xf numFmtId="0" fontId="5" fillId="8" borderId="0" xfId="3" applyFill="1" applyAlignment="1" applyProtection="1">
      <alignment horizontal="left"/>
      <protection locked="0"/>
    </xf>
    <xf numFmtId="3" fontId="6" fillId="8" borderId="0" xfId="0" applyNumberFormat="1" applyFont="1" applyFill="1" applyAlignment="1" applyProtection="1">
      <alignment horizontal="center" wrapText="1"/>
      <protection locked="0"/>
    </xf>
    <xf numFmtId="3" fontId="6" fillId="8" borderId="0" xfId="0" applyNumberFormat="1" applyFont="1" applyFill="1" applyAlignment="1" applyProtection="1">
      <alignment horizontal="left"/>
      <protection locked="0"/>
    </xf>
    <xf numFmtId="3" fontId="6" fillId="0" borderId="0" xfId="0" applyNumberFormat="1" applyFont="1" applyAlignment="1" applyProtection="1">
      <alignment horizontal="center" wrapText="1"/>
      <protection locked="0"/>
    </xf>
    <xf numFmtId="0" fontId="12" fillId="8" borderId="2" xfId="0" applyFont="1" applyFill="1" applyBorder="1" applyAlignment="1" applyProtection="1">
      <alignment horizontal="left" indent="2"/>
      <protection locked="0"/>
    </xf>
    <xf numFmtId="0" fontId="12" fillId="8" borderId="0" xfId="0" applyFont="1" applyFill="1" applyAlignment="1" applyProtection="1">
      <alignment horizontal="center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5" fillId="0" borderId="0" xfId="3" applyAlignment="1" applyProtection="1">
      <alignment wrapText="1"/>
      <protection locked="0"/>
    </xf>
    <xf numFmtId="0" fontId="11" fillId="8" borderId="0" xfId="3" applyFont="1" applyFill="1" applyAlignment="1" applyProtection="1">
      <alignment horizontal="left"/>
      <protection locked="0"/>
    </xf>
    <xf numFmtId="44" fontId="13" fillId="0" borderId="0" xfId="1" applyFont="1" applyFill="1" applyAlignment="1" applyProtection="1">
      <alignment horizontal="center"/>
      <protection locked="0"/>
    </xf>
    <xf numFmtId="0" fontId="6" fillId="8" borderId="0" xfId="0" applyFont="1" applyFill="1" applyAlignment="1" applyProtection="1">
      <alignment horizontal="center" wrapText="1"/>
      <protection locked="0"/>
    </xf>
    <xf numFmtId="0" fontId="6" fillId="8" borderId="0" xfId="0" applyFont="1" applyFill="1" applyAlignment="1" applyProtection="1">
      <alignment horizontal="left"/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11" fillId="8" borderId="0" xfId="3" applyFont="1" applyFill="1" applyAlignment="1" applyProtection="1">
      <alignment horizontal="left" indent="2"/>
      <protection locked="0"/>
    </xf>
    <xf numFmtId="0" fontId="12" fillId="8" borderId="0" xfId="0" applyFont="1" applyFill="1" applyAlignment="1" applyProtection="1">
      <alignment horizontal="left" indent="2"/>
      <protection locked="0"/>
    </xf>
    <xf numFmtId="44" fontId="2" fillId="6" borderId="0" xfId="1" applyFont="1" applyFill="1" applyAlignment="1" applyProtection="1"/>
    <xf numFmtId="44" fontId="2" fillId="7" borderId="0" xfId="1" applyFont="1" applyFill="1" applyAlignment="1" applyProtection="1"/>
    <xf numFmtId="44" fontId="12" fillId="8" borderId="0" xfId="1" applyFont="1" applyFill="1" applyAlignment="1" applyProtection="1"/>
    <xf numFmtId="0" fontId="2" fillId="0" borderId="1" xfId="0" applyFont="1" applyBorder="1" applyAlignment="1" applyProtection="1">
      <alignment horizontal="center" vertical="center" wrapText="1"/>
      <protection locked="0"/>
    </xf>
    <xf numFmtId="1" fontId="7" fillId="3" borderId="0" xfId="3" applyNumberFormat="1" applyFont="1" applyFill="1" applyAlignment="1" applyProtection="1">
      <alignment horizontal="left"/>
      <protection locked="0"/>
    </xf>
    <xf numFmtId="0" fontId="7" fillId="3" borderId="2" xfId="3" applyFont="1" applyFill="1" applyBorder="1" applyProtection="1">
      <protection locked="0"/>
    </xf>
    <xf numFmtId="0" fontId="7" fillId="3" borderId="0" xfId="3" applyFont="1" applyFill="1" applyAlignment="1" applyProtection="1">
      <alignment horizontal="center"/>
      <protection locked="0"/>
    </xf>
    <xf numFmtId="0" fontId="7" fillId="3" borderId="0" xfId="3" applyFont="1" applyFill="1" applyProtection="1">
      <protection locked="0"/>
    </xf>
    <xf numFmtId="0" fontId="7" fillId="3" borderId="0" xfId="3" applyFont="1" applyFill="1" applyAlignment="1" applyProtection="1">
      <alignment horizontal="left"/>
      <protection locked="0"/>
    </xf>
    <xf numFmtId="0" fontId="2" fillId="3" borderId="0" xfId="0" applyFont="1" applyFill="1" applyAlignment="1" applyProtection="1">
      <alignment horizontal="center"/>
      <protection locked="0"/>
    </xf>
    <xf numFmtId="44" fontId="2" fillId="3" borderId="0" xfId="1" applyFont="1" applyFill="1" applyAlignment="1" applyProtection="1">
      <alignment horizontal="center"/>
      <protection locked="0"/>
    </xf>
    <xf numFmtId="0" fontId="2" fillId="3" borderId="0" xfId="0" applyFont="1" applyFill="1" applyAlignment="1" applyProtection="1">
      <alignment horizontal="left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7" fillId="4" borderId="2" xfId="3" applyFont="1" applyFill="1" applyBorder="1" applyAlignment="1" applyProtection="1">
      <alignment horizontal="left" indent="1"/>
      <protection locked="0"/>
    </xf>
    <xf numFmtId="0" fontId="7" fillId="4" borderId="0" xfId="3" applyFont="1" applyFill="1" applyAlignment="1" applyProtection="1">
      <alignment horizontal="center"/>
      <protection locked="0"/>
    </xf>
    <xf numFmtId="0" fontId="7" fillId="4" borderId="0" xfId="3" applyFont="1" applyFill="1" applyProtection="1">
      <protection locked="0"/>
    </xf>
    <xf numFmtId="0" fontId="2" fillId="4" borderId="0" xfId="0" applyFont="1" applyFill="1" applyAlignment="1" applyProtection="1">
      <alignment horizontal="center"/>
      <protection locked="0"/>
    </xf>
    <xf numFmtId="44" fontId="2" fillId="4" borderId="0" xfId="1" applyFont="1" applyFill="1" applyAlignment="1" applyProtection="1">
      <alignment horizontal="center"/>
      <protection locked="0"/>
    </xf>
    <xf numFmtId="0" fontId="2" fillId="4" borderId="0" xfId="0" applyFont="1" applyFill="1" applyAlignment="1" applyProtection="1">
      <alignment horizontal="left"/>
      <protection locked="0"/>
    </xf>
    <xf numFmtId="0" fontId="9" fillId="5" borderId="2" xfId="3" applyFont="1" applyFill="1" applyBorder="1" applyAlignment="1" applyProtection="1">
      <alignment horizontal="left" indent="2"/>
      <protection locked="0"/>
    </xf>
    <xf numFmtId="0" fontId="9" fillId="5" borderId="0" xfId="3" applyFont="1" applyFill="1" applyAlignment="1" applyProtection="1">
      <alignment horizontal="center"/>
      <protection locked="0"/>
    </xf>
    <xf numFmtId="0" fontId="9" fillId="5" borderId="0" xfId="3" applyFont="1" applyFill="1" applyProtection="1">
      <protection locked="0"/>
    </xf>
    <xf numFmtId="0" fontId="9" fillId="5" borderId="0" xfId="3" applyFont="1" applyFill="1" applyAlignment="1" applyProtection="1">
      <alignment horizontal="left"/>
      <protection locked="0"/>
    </xf>
    <xf numFmtId="0" fontId="10" fillId="5" borderId="0" xfId="0" applyFont="1" applyFill="1" applyAlignment="1" applyProtection="1">
      <alignment horizontal="center"/>
      <protection locked="0"/>
    </xf>
    <xf numFmtId="44" fontId="10" fillId="5" borderId="0" xfId="1" applyFont="1" applyFill="1" applyAlignment="1" applyProtection="1">
      <alignment horizontal="center"/>
      <protection locked="0"/>
    </xf>
    <xf numFmtId="0" fontId="10" fillId="5" borderId="0" xfId="0" applyFont="1" applyFill="1" applyAlignment="1" applyProtection="1">
      <alignment horizontal="left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10" fillId="0" borderId="0" xfId="0" applyFont="1" applyProtection="1">
      <protection locked="0"/>
    </xf>
    <xf numFmtId="0" fontId="5" fillId="0" borderId="0" xfId="3" applyAlignment="1" applyProtection="1">
      <alignment horizontal="center" wrapText="1"/>
      <protection locked="0"/>
    </xf>
    <xf numFmtId="44" fontId="2" fillId="4" borderId="0" xfId="1" applyFont="1" applyFill="1" applyAlignment="1" applyProtection="1">
      <protection locked="0"/>
    </xf>
    <xf numFmtId="0" fontId="7" fillId="4" borderId="0" xfId="3" applyFont="1" applyFill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7" fillId="3" borderId="2" xfId="3" applyFont="1" applyFill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5" fillId="0" borderId="2" xfId="3" applyBorder="1" applyAlignment="1" applyProtection="1">
      <alignment horizontal="left"/>
      <protection locked="0"/>
    </xf>
    <xf numFmtId="0" fontId="5" fillId="0" borderId="2" xfId="3" applyBorder="1" applyAlignment="1" applyProtection="1">
      <alignment horizontal="center"/>
      <protection locked="0"/>
    </xf>
    <xf numFmtId="0" fontId="7" fillId="4" borderId="0" xfId="3" applyFont="1" applyFill="1" applyAlignment="1" applyProtection="1">
      <alignment horizontal="left" indent="1"/>
      <protection locked="0"/>
    </xf>
    <xf numFmtId="0" fontId="9" fillId="5" borderId="0" xfId="3" applyFont="1" applyFill="1" applyAlignment="1" applyProtection="1">
      <alignment horizontal="center" wrapText="1"/>
      <protection locked="0"/>
    </xf>
    <xf numFmtId="0" fontId="7" fillId="3" borderId="0" xfId="3" applyFont="1" applyFill="1" applyAlignment="1" applyProtection="1">
      <alignment horizontal="center" wrapText="1"/>
      <protection locked="0"/>
    </xf>
    <xf numFmtId="0" fontId="7" fillId="4" borderId="0" xfId="3" applyFont="1" applyFill="1" applyAlignment="1" applyProtection="1">
      <alignment horizontal="center" wrapText="1"/>
      <protection locked="0"/>
    </xf>
    <xf numFmtId="44" fontId="2" fillId="3" borderId="0" xfId="1" applyFont="1" applyFill="1" applyAlignment="1" applyProtection="1">
      <alignment horizontal="center"/>
    </xf>
    <xf numFmtId="44" fontId="2" fillId="4" borderId="0" xfId="1" applyFont="1" applyFill="1" applyAlignment="1" applyProtection="1">
      <alignment horizontal="center"/>
    </xf>
    <xf numFmtId="44" fontId="10" fillId="5" borderId="0" xfId="1" applyFont="1" applyFill="1" applyAlignment="1" applyProtection="1">
      <alignment horizontal="center"/>
    </xf>
    <xf numFmtId="44" fontId="2" fillId="4" borderId="0" xfId="1" applyFont="1" applyFill="1" applyAlignment="1" applyProtection="1"/>
    <xf numFmtId="44" fontId="2" fillId="3" borderId="0" xfId="1" applyFont="1" applyFill="1" applyAlignment="1" applyProtection="1"/>
    <xf numFmtId="0" fontId="2" fillId="7" borderId="0" xfId="0" applyFont="1" applyFill="1" applyAlignment="1" applyProtection="1">
      <alignment horizontal="center"/>
      <protection locked="0"/>
    </xf>
    <xf numFmtId="10" fontId="6" fillId="0" borderId="0" xfId="1" applyNumberFormat="1" applyFont="1" applyFill="1" applyAlignment="1" applyProtection="1">
      <protection locked="0"/>
    </xf>
    <xf numFmtId="39" fontId="6" fillId="0" borderId="0" xfId="1" applyNumberFormat="1" applyFont="1" applyFill="1" applyAlignment="1" applyProtection="1">
      <protection locked="0"/>
    </xf>
    <xf numFmtId="49" fontId="6" fillId="0" borderId="0" xfId="1" applyNumberFormat="1" applyFont="1" applyFill="1" applyAlignment="1" applyProtection="1">
      <protection locked="0"/>
    </xf>
    <xf numFmtId="14" fontId="6" fillId="0" borderId="0" xfId="1" applyNumberFormat="1" applyFont="1" applyFill="1" applyAlignment="1" applyProtection="1">
      <protection locked="0"/>
    </xf>
    <xf numFmtId="37" fontId="6" fillId="0" borderId="0" xfId="1" applyNumberFormat="1" applyFont="1" applyFill="1" applyAlignment="1" applyProtection="1">
      <protection locked="0"/>
    </xf>
    <xf numFmtId="37" fontId="6" fillId="0" borderId="0" xfId="1" applyNumberFormat="1" applyFont="1" applyFill="1" applyAlignment="1" applyProtection="1">
      <alignment horizontal="center"/>
      <protection locked="0"/>
    </xf>
    <xf numFmtId="1" fontId="7" fillId="7" borderId="0" xfId="3" applyNumberFormat="1" applyFont="1" applyFill="1" applyAlignment="1" applyProtection="1">
      <alignment horizontal="left" indent="1"/>
      <protection locked="0"/>
    </xf>
    <xf numFmtId="0" fontId="7" fillId="7" borderId="0" xfId="3" applyFont="1" applyFill="1" applyAlignment="1" applyProtection="1">
      <alignment horizontal="left" indent="1"/>
      <protection locked="0"/>
    </xf>
    <xf numFmtId="1" fontId="11" fillId="8" borderId="0" xfId="3" applyNumberFormat="1" applyFont="1" applyFill="1" applyAlignment="1" applyProtection="1">
      <alignment horizontal="left" indent="2"/>
      <protection locked="0"/>
    </xf>
    <xf numFmtId="44" fontId="30" fillId="0" borderId="0" xfId="1" applyFont="1" applyFill="1" applyAlignment="1" applyProtection="1">
      <protection locked="0"/>
    </xf>
    <xf numFmtId="2" fontId="16" fillId="0" borderId="0" xfId="3" applyNumberFormat="1" applyFont="1" applyAlignment="1" applyProtection="1">
      <alignment horizontal="right"/>
      <protection locked="0"/>
    </xf>
    <xf numFmtId="0" fontId="16" fillId="0" borderId="0" xfId="3" applyFont="1" applyAlignment="1" applyProtection="1">
      <alignment horizontal="center"/>
      <protection locked="0"/>
    </xf>
    <xf numFmtId="0" fontId="5" fillId="0" borderId="0" xfId="3" applyAlignment="1" applyProtection="1">
      <alignment horizontal="right"/>
      <protection locked="0"/>
    </xf>
    <xf numFmtId="0" fontId="16" fillId="0" borderId="0" xfId="3" applyFont="1" applyProtection="1">
      <protection locked="0"/>
    </xf>
    <xf numFmtId="0" fontId="16" fillId="0" borderId="0" xfId="3" applyFont="1" applyAlignment="1" applyProtection="1">
      <alignment horizontal="left"/>
      <protection locked="0"/>
    </xf>
    <xf numFmtId="44" fontId="17" fillId="0" borderId="0" xfId="1" applyFont="1" applyFill="1" applyAlignment="1" applyProtection="1">
      <protection locked="0"/>
    </xf>
    <xf numFmtId="44" fontId="17" fillId="0" borderId="0" xfId="1" applyFont="1" applyFill="1" applyAlignment="1" applyProtection="1">
      <alignment horizontal="center"/>
      <protection locked="0"/>
    </xf>
    <xf numFmtId="44" fontId="17" fillId="0" borderId="0" xfId="1" applyFont="1" applyFill="1" applyBorder="1" applyAlignment="1" applyProtection="1">
      <protection locked="0"/>
    </xf>
    <xf numFmtId="44" fontId="17" fillId="0" borderId="0" xfId="1" applyFont="1" applyFill="1" applyBorder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44" fontId="5" fillId="0" borderId="0" xfId="0" applyNumberFormat="1" applyFont="1" applyAlignment="1" applyProtection="1">
      <alignment horizontal="center"/>
      <protection locked="0"/>
    </xf>
    <xf numFmtId="1" fontId="11" fillId="8" borderId="6" xfId="3" applyNumberFormat="1" applyFont="1" applyFill="1" applyBorder="1" applyAlignment="1" applyProtection="1">
      <alignment horizontal="left" indent="2"/>
      <protection locked="0"/>
    </xf>
    <xf numFmtId="0" fontId="11" fillId="8" borderId="7" xfId="3" applyFont="1" applyFill="1" applyBorder="1" applyAlignment="1" applyProtection="1">
      <alignment horizontal="left" indent="2"/>
      <protection locked="0"/>
    </xf>
    <xf numFmtId="0" fontId="11" fillId="8" borderId="7" xfId="3" applyFont="1" applyFill="1" applyBorder="1" applyAlignment="1" applyProtection="1">
      <alignment horizontal="center"/>
      <protection locked="0"/>
    </xf>
    <xf numFmtId="0" fontId="11" fillId="8" borderId="7" xfId="3" applyFont="1" applyFill="1" applyBorder="1" applyProtection="1">
      <protection locked="0"/>
    </xf>
    <xf numFmtId="0" fontId="12" fillId="8" borderId="7" xfId="0" applyFont="1" applyFill="1" applyBorder="1" applyAlignment="1" applyProtection="1">
      <alignment horizontal="center"/>
      <protection locked="0"/>
    </xf>
    <xf numFmtId="44" fontId="12" fillId="8" borderId="7" xfId="1" applyFont="1" applyFill="1" applyBorder="1" applyAlignment="1" applyProtection="1">
      <alignment horizontal="center"/>
      <protection locked="0"/>
    </xf>
    <xf numFmtId="0" fontId="12" fillId="8" borderId="10" xfId="0" applyFont="1" applyFill="1" applyBorder="1" applyAlignment="1" applyProtection="1">
      <alignment horizontal="left"/>
      <protection locked="0"/>
    </xf>
    <xf numFmtId="0" fontId="0" fillId="0" borderId="24" xfId="0" applyBorder="1" applyProtection="1">
      <protection locked="0"/>
    </xf>
    <xf numFmtId="1" fontId="7" fillId="7" borderId="11" xfId="3" applyNumberFormat="1" applyFont="1" applyFill="1" applyBorder="1" applyAlignment="1" applyProtection="1">
      <alignment horizontal="left" indent="1"/>
      <protection locked="0"/>
    </xf>
    <xf numFmtId="0" fontId="7" fillId="7" borderId="12" xfId="3" applyFont="1" applyFill="1" applyBorder="1" applyAlignment="1" applyProtection="1">
      <alignment horizontal="left" indent="1"/>
      <protection locked="0"/>
    </xf>
    <xf numFmtId="0" fontId="7" fillId="7" borderId="12" xfId="3" applyFont="1" applyFill="1" applyBorder="1" applyAlignment="1" applyProtection="1">
      <alignment horizontal="center"/>
      <protection locked="0"/>
    </xf>
    <xf numFmtId="0" fontId="7" fillId="7" borderId="12" xfId="3" applyFont="1" applyFill="1" applyBorder="1" applyProtection="1">
      <protection locked="0"/>
    </xf>
    <xf numFmtId="0" fontId="2" fillId="7" borderId="12" xfId="0" applyFont="1" applyFill="1" applyBorder="1" applyAlignment="1" applyProtection="1">
      <alignment horizontal="center"/>
      <protection locked="0"/>
    </xf>
    <xf numFmtId="44" fontId="2" fillId="7" borderId="12" xfId="1" applyFont="1" applyFill="1" applyBorder="1" applyAlignment="1" applyProtection="1">
      <alignment horizontal="center"/>
      <protection locked="0"/>
    </xf>
    <xf numFmtId="0" fontId="2" fillId="7" borderId="10" xfId="0" applyFont="1" applyFill="1" applyBorder="1" applyAlignment="1" applyProtection="1">
      <alignment horizontal="left"/>
      <protection locked="0"/>
    </xf>
    <xf numFmtId="0" fontId="0" fillId="0" borderId="5" xfId="0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8" borderId="6" xfId="0" applyFill="1" applyBorder="1" applyProtection="1">
      <protection locked="0"/>
    </xf>
    <xf numFmtId="0" fontId="0" fillId="8" borderId="7" xfId="0" applyFill="1" applyBorder="1" applyProtection="1">
      <protection locked="0"/>
    </xf>
    <xf numFmtId="0" fontId="0" fillId="8" borderId="7" xfId="0" applyFill="1" applyBorder="1" applyAlignment="1" applyProtection="1">
      <alignment horizontal="center"/>
      <protection locked="0"/>
    </xf>
    <xf numFmtId="0" fontId="0" fillId="8" borderId="10" xfId="0" applyFill="1" applyBorder="1" applyProtection="1">
      <protection locked="0"/>
    </xf>
    <xf numFmtId="0" fontId="5" fillId="0" borderId="43" xfId="3" applyBorder="1" applyAlignment="1" applyProtection="1">
      <alignment horizontal="center"/>
      <protection locked="0"/>
    </xf>
    <xf numFmtId="44" fontId="12" fillId="8" borderId="7" xfId="1" applyFont="1" applyFill="1" applyBorder="1" applyAlignment="1" applyProtection="1"/>
    <xf numFmtId="44" fontId="2" fillId="7" borderId="12" xfId="1" applyFont="1" applyFill="1" applyBorder="1" applyAlignment="1" applyProtection="1"/>
    <xf numFmtId="0" fontId="0" fillId="8" borderId="7" xfId="0" applyFill="1" applyBorder="1"/>
    <xf numFmtId="169" fontId="0" fillId="17" borderId="46" xfId="0" applyNumberFormat="1" applyFill="1" applyBorder="1"/>
    <xf numFmtId="171" fontId="32" fillId="16" borderId="31" xfId="4" applyNumberFormat="1" applyFont="1" applyFill="1" applyBorder="1"/>
    <xf numFmtId="44" fontId="0" fillId="14" borderId="29" xfId="0" applyNumberFormat="1" applyFill="1" applyBorder="1"/>
    <xf numFmtId="0" fontId="0" fillId="0" borderId="5" xfId="0" applyBorder="1"/>
    <xf numFmtId="0" fontId="0" fillId="15" borderId="5" xfId="0" applyFill="1" applyBorder="1"/>
    <xf numFmtId="44" fontId="0" fillId="17" borderId="6" xfId="0" applyNumberFormat="1" applyFill="1" applyBorder="1"/>
    <xf numFmtId="168" fontId="31" fillId="0" borderId="5" xfId="4" applyNumberFormat="1" applyFont="1" applyBorder="1"/>
    <xf numFmtId="41" fontId="32" fillId="0" borderId="6" xfId="0" applyNumberFormat="1" applyFont="1" applyBorder="1"/>
    <xf numFmtId="41" fontId="31" fillId="0" borderId="5" xfId="0" applyNumberFormat="1" applyFont="1" applyBorder="1"/>
    <xf numFmtId="44" fontId="0" fillId="0" borderId="29" xfId="0" applyNumberFormat="1" applyBorder="1"/>
    <xf numFmtId="0" fontId="20" fillId="5" borderId="15" xfId="0" applyFont="1" applyFill="1" applyBorder="1" applyAlignment="1" applyProtection="1">
      <alignment horizontal="left"/>
      <protection locked="0"/>
    </xf>
    <xf numFmtId="0" fontId="20" fillId="5" borderId="16" xfId="0" applyFont="1" applyFill="1" applyBorder="1" applyProtection="1">
      <protection locked="0"/>
    </xf>
    <xf numFmtId="0" fontId="21" fillId="5" borderId="16" xfId="0" applyFont="1" applyFill="1" applyBorder="1" applyProtection="1">
      <protection locked="0"/>
    </xf>
    <xf numFmtId="0" fontId="22" fillId="5" borderId="16" xfId="0" applyFont="1" applyFill="1" applyBorder="1" applyProtection="1">
      <protection locked="0"/>
    </xf>
    <xf numFmtId="0" fontId="20" fillId="5" borderId="17" xfId="0" applyFont="1" applyFill="1" applyBorder="1" applyProtection="1">
      <protection locked="0"/>
    </xf>
    <xf numFmtId="0" fontId="20" fillId="5" borderId="18" xfId="0" applyFont="1" applyFill="1" applyBorder="1" applyProtection="1">
      <protection locked="0"/>
    </xf>
    <xf numFmtId="0" fontId="20" fillId="5" borderId="0" xfId="0" applyFont="1" applyFill="1" applyProtection="1">
      <protection locked="0"/>
    </xf>
    <xf numFmtId="0" fontId="21" fillId="5" borderId="0" xfId="0" applyFont="1" applyFill="1" applyProtection="1">
      <protection locked="0"/>
    </xf>
    <xf numFmtId="0" fontId="20" fillId="5" borderId="19" xfId="0" applyFont="1" applyFill="1" applyBorder="1" applyProtection="1">
      <protection locked="0"/>
    </xf>
    <xf numFmtId="0" fontId="23" fillId="5" borderId="18" xfId="0" applyFont="1" applyFill="1" applyBorder="1" applyProtection="1">
      <protection locked="0"/>
    </xf>
    <xf numFmtId="0" fontId="44" fillId="0" borderId="0" xfId="0" applyFont="1"/>
    <xf numFmtId="0" fontId="3" fillId="5" borderId="5" xfId="0" applyFont="1" applyFill="1" applyBorder="1"/>
    <xf numFmtId="0" fontId="0" fillId="0" borderId="0" xfId="0" applyAlignment="1">
      <alignment wrapText="1"/>
    </xf>
    <xf numFmtId="0" fontId="34" fillId="15" borderId="5" xfId="0" applyFont="1" applyFill="1" applyBorder="1" applyAlignment="1">
      <alignment wrapText="1"/>
    </xf>
    <xf numFmtId="0" fontId="45" fillId="0" borderId="0" xfId="0" applyFont="1"/>
    <xf numFmtId="16" fontId="0" fillId="0" borderId="5" xfId="0" applyNumberFormat="1" applyBorder="1"/>
    <xf numFmtId="172" fontId="32" fillId="16" borderId="5" xfId="4" applyNumberFormat="1" applyFont="1" applyFill="1" applyBorder="1"/>
    <xf numFmtId="1" fontId="32" fillId="16" borderId="5" xfId="4" applyNumberFormat="1" applyFont="1" applyFill="1" applyBorder="1" applyAlignment="1">
      <alignment horizontal="left"/>
    </xf>
    <xf numFmtId="0" fontId="0" fillId="0" borderId="5" xfId="0" applyBorder="1" applyAlignment="1">
      <alignment wrapText="1"/>
    </xf>
    <xf numFmtId="0" fontId="36" fillId="16" borderId="44" xfId="0" applyFont="1" applyFill="1" applyBorder="1"/>
    <xf numFmtId="0" fontId="0" fillId="17" borderId="46" xfId="0" applyFill="1" applyBorder="1"/>
    <xf numFmtId="1" fontId="0" fillId="0" borderId="5" xfId="0" applyNumberFormat="1" applyBorder="1"/>
    <xf numFmtId="172" fontId="0" fillId="0" borderId="0" xfId="0" applyNumberFormat="1" applyAlignment="1">
      <alignment horizontal="right"/>
    </xf>
    <xf numFmtId="1" fontId="0" fillId="0" borderId="0" xfId="0" applyNumberFormat="1" applyAlignment="1">
      <alignment horizontal="left"/>
    </xf>
    <xf numFmtId="0" fontId="44" fillId="0" borderId="6" xfId="0" applyFont="1" applyBorder="1"/>
    <xf numFmtId="0" fontId="44" fillId="0" borderId="7" xfId="0" applyFont="1" applyBorder="1"/>
    <xf numFmtId="0" fontId="44" fillId="0" borderId="10" xfId="0" applyFont="1" applyBorder="1"/>
    <xf numFmtId="0" fontId="3" fillId="5" borderId="5" xfId="0" applyFont="1" applyFill="1" applyBorder="1"/>
    <xf numFmtId="0" fontId="0" fillId="5" borderId="5" xfId="0" applyFill="1" applyBorder="1"/>
    <xf numFmtId="0" fontId="3" fillId="5" borderId="6" xfId="0" applyFont="1" applyFill="1" applyBorder="1"/>
    <xf numFmtId="0" fontId="0" fillId="5" borderId="7" xfId="0" applyFill="1" applyBorder="1"/>
    <xf numFmtId="0" fontId="0" fillId="0" borderId="7" xfId="0" applyBorder="1"/>
    <xf numFmtId="0" fontId="0" fillId="0" borderId="10" xfId="0" applyBorder="1"/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" fillId="15" borderId="7" xfId="0" applyFont="1" applyFill="1" applyBorder="1" applyProtection="1">
      <protection locked="0"/>
    </xf>
    <xf numFmtId="0" fontId="0" fillId="15" borderId="7" xfId="0" applyFill="1" applyBorder="1"/>
    <xf numFmtId="14" fontId="1" fillId="15" borderId="7" xfId="0" applyNumberFormat="1" applyFont="1" applyFill="1" applyBorder="1" applyAlignment="1" applyProtection="1">
      <alignment horizontal="center"/>
      <protection locked="0"/>
    </xf>
    <xf numFmtId="14" fontId="0" fillId="15" borderId="10" xfId="0" applyNumberFormat="1" applyFill="1" applyBorder="1" applyAlignment="1">
      <alignment horizontal="center"/>
    </xf>
    <xf numFmtId="0" fontId="6" fillId="15" borderId="7" xfId="0" applyFont="1" applyFill="1" applyBorder="1" applyAlignment="1" applyProtection="1">
      <alignment horizontal="center"/>
      <protection locked="0"/>
    </xf>
    <xf numFmtId="0" fontId="6" fillId="15" borderId="10" xfId="0" applyFont="1" applyFill="1" applyBorder="1" applyAlignment="1" applyProtection="1">
      <alignment horizontal="center"/>
      <protection locked="0"/>
    </xf>
    <xf numFmtId="7" fontId="26" fillId="0" borderId="33" xfId="7" applyNumberFormat="1" applyFont="1" applyBorder="1" applyAlignment="1">
      <alignment horizontal="left" wrapText="1"/>
    </xf>
    <xf numFmtId="7" fontId="26" fillId="0" borderId="12" xfId="7" applyNumberFormat="1" applyFont="1" applyBorder="1" applyAlignment="1">
      <alignment horizontal="left" wrapText="1"/>
    </xf>
    <xf numFmtId="0" fontId="39" fillId="0" borderId="36" xfId="7" applyFont="1" applyBorder="1" applyAlignment="1">
      <alignment horizontal="center" wrapText="1"/>
    </xf>
    <xf numFmtId="0" fontId="39" fillId="0" borderId="37" xfId="7" applyFont="1" applyBorder="1" applyAlignment="1">
      <alignment horizontal="center" wrapText="1"/>
    </xf>
    <xf numFmtId="0" fontId="39" fillId="0" borderId="15" xfId="7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5" fontId="32" fillId="0" borderId="41" xfId="0" applyNumberFormat="1" applyFont="1" applyBorder="1" applyAlignment="1">
      <alignment horizontal="center"/>
    </xf>
    <xf numFmtId="0" fontId="20" fillId="0" borderId="0" xfId="0" applyFont="1" applyBorder="1" applyAlignment="1" applyProtection="1">
      <alignment horizontal="center"/>
      <protection locked="0"/>
    </xf>
    <xf numFmtId="165" fontId="18" fillId="0" borderId="0" xfId="0" applyNumberFormat="1" applyFont="1" applyFill="1" applyBorder="1"/>
    <xf numFmtId="0" fontId="8" fillId="0" borderId="0" xfId="0" applyFont="1" applyBorder="1" applyAlignment="1" applyProtection="1">
      <alignment horizontal="center"/>
      <protection locked="0"/>
    </xf>
    <xf numFmtId="0" fontId="20" fillId="5" borderId="12" xfId="0" applyFont="1" applyFill="1" applyBorder="1" applyProtection="1">
      <protection locked="0"/>
    </xf>
    <xf numFmtId="165" fontId="26" fillId="15" borderId="5" xfId="1" applyNumberFormat="1" applyFont="1" applyFill="1" applyBorder="1" applyAlignment="1" applyProtection="1">
      <alignment horizontal="center"/>
      <protection locked="0"/>
    </xf>
  </cellXfs>
  <cellStyles count="8">
    <cellStyle name="Comma" xfId="4" builtinId="3"/>
    <cellStyle name="Currency" xfId="1" builtinId="4"/>
    <cellStyle name="Hyperlink" xfId="2" builtinId="8"/>
    <cellStyle name="Normal" xfId="0" builtinId="0"/>
    <cellStyle name="Normal 2" xfId="3" xr:uid="{00000000-0005-0000-0000-000003000000}"/>
    <cellStyle name="Normal_CurrentRatio" xfId="6" xr:uid="{71D82E22-C31B-4015-95E9-E7D8A95D30DA}"/>
    <cellStyle name="Normal_scash" xfId="7" xr:uid="{C693A454-E045-4C58-8F42-B827D0D70A47}"/>
    <cellStyle name="Percent" xfId="5" builtinId="5"/>
  </cellStyles>
  <dxfs count="9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4" formatCode="_(&quot;$&quot;* #,##0.00_);_(&quot;$&quot;* \(#,##0.00\);_(&quot;$&quot;* &quot;-&quot;??_);_(@_)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0" hidden="0"/>
    </dxf>
    <dxf>
      <protection locked="0" hidden="0"/>
    </dxf>
    <dxf>
      <font>
        <b val="0"/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4" formatCode="_(&quot;$&quot;* #,##0.00_);_(&quot;$&quot;* \(#,##0.00\);_(&quot;$&quot;* &quot;-&quot;??_);_(@_)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strike val="0"/>
        <outline val="0"/>
        <shadow val="0"/>
        <u val="none"/>
        <vertAlign val="baseline"/>
        <color auto="1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6350D4"/>
      <color rgb="FF6600CC"/>
      <color rgb="FF705FD7"/>
      <color rgb="FFCFCAF2"/>
      <color rgb="FFB6AFEB"/>
      <color rgb="FF9C0006"/>
      <color rgb="FFFFC7CE"/>
      <color rgb="FFF8CB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2</xdr:col>
          <xdr:colOff>266700</xdr:colOff>
          <xdr:row>18</xdr:row>
          <xdr:rowOff>19050</xdr:rowOff>
        </xdr:to>
        <xdr:sp macro="" textlink="">
          <xdr:nvSpPr>
            <xdr:cNvPr id="6162" name="SD_A_6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8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</xdr:row>
          <xdr:rowOff>0</xdr:rowOff>
        </xdr:from>
        <xdr:to>
          <xdr:col>2</xdr:col>
          <xdr:colOff>266700</xdr:colOff>
          <xdr:row>19</xdr:row>
          <xdr:rowOff>19050</xdr:rowOff>
        </xdr:to>
        <xdr:sp macro="" textlink="">
          <xdr:nvSpPr>
            <xdr:cNvPr id="6164" name="SD_A_7" hidden="1">
              <a:extLst>
                <a:ext uri="{63B3BB69-23CF-44E3-9099-C40C66FF867C}">
                  <a14:compatExt spid="_x0000_s6164"/>
                </a:ext>
                <a:ext uri="{FF2B5EF4-FFF2-40B4-BE49-F238E27FC236}">
                  <a16:creationId xmlns:a16="http://schemas.microsoft.com/office/drawing/2014/main" id="{00000000-0008-0000-0800-00001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</xdr:row>
          <xdr:rowOff>0</xdr:rowOff>
        </xdr:from>
        <xdr:to>
          <xdr:col>2</xdr:col>
          <xdr:colOff>266700</xdr:colOff>
          <xdr:row>20</xdr:row>
          <xdr:rowOff>19050</xdr:rowOff>
        </xdr:to>
        <xdr:sp macro="" textlink="">
          <xdr:nvSpPr>
            <xdr:cNvPr id="6166" name="SD_A_8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8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0</xdr:rowOff>
        </xdr:from>
        <xdr:to>
          <xdr:col>2</xdr:col>
          <xdr:colOff>266700</xdr:colOff>
          <xdr:row>21</xdr:row>
          <xdr:rowOff>19050</xdr:rowOff>
        </xdr:to>
        <xdr:sp macro="" textlink="">
          <xdr:nvSpPr>
            <xdr:cNvPr id="6168" name="SD_A_9" hidden="1">
              <a:extLst>
                <a:ext uri="{63B3BB69-23CF-44E3-9099-C40C66FF867C}">
                  <a14:compatExt spid="_x0000_s6168"/>
                </a:ext>
                <a:ext uri="{FF2B5EF4-FFF2-40B4-BE49-F238E27FC236}">
                  <a16:creationId xmlns:a16="http://schemas.microsoft.com/office/drawing/2014/main" id="{00000000-0008-0000-0800-00001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0</xdr:rowOff>
        </xdr:from>
        <xdr:to>
          <xdr:col>2</xdr:col>
          <xdr:colOff>266700</xdr:colOff>
          <xdr:row>22</xdr:row>
          <xdr:rowOff>19050</xdr:rowOff>
        </xdr:to>
        <xdr:sp macro="" textlink="">
          <xdr:nvSpPr>
            <xdr:cNvPr id="6170" name="SD_A_10" hidden="1">
              <a:extLst>
                <a:ext uri="{63B3BB69-23CF-44E3-9099-C40C66FF867C}">
                  <a14:compatExt spid="_x0000_s6170"/>
                </a:ext>
                <a:ext uri="{FF2B5EF4-FFF2-40B4-BE49-F238E27FC236}">
                  <a16:creationId xmlns:a16="http://schemas.microsoft.com/office/drawing/2014/main" id="{00000000-0008-0000-0800-00001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</xdr:row>
          <xdr:rowOff>0</xdr:rowOff>
        </xdr:from>
        <xdr:to>
          <xdr:col>2</xdr:col>
          <xdr:colOff>266700</xdr:colOff>
          <xdr:row>23</xdr:row>
          <xdr:rowOff>19050</xdr:rowOff>
        </xdr:to>
        <xdr:sp macro="" textlink="">
          <xdr:nvSpPr>
            <xdr:cNvPr id="6172" name="SD_A_11" hidden="1">
              <a:extLst>
                <a:ext uri="{63B3BB69-23CF-44E3-9099-C40C66FF867C}">
                  <a14:compatExt spid="_x0000_s6172"/>
                </a:ext>
                <a:ext uri="{FF2B5EF4-FFF2-40B4-BE49-F238E27FC236}">
                  <a16:creationId xmlns:a16="http://schemas.microsoft.com/office/drawing/2014/main" id="{00000000-0008-0000-0800-00001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2</xdr:col>
          <xdr:colOff>266700</xdr:colOff>
          <xdr:row>24</xdr:row>
          <xdr:rowOff>19050</xdr:rowOff>
        </xdr:to>
        <xdr:sp macro="" textlink="">
          <xdr:nvSpPr>
            <xdr:cNvPr id="6174" name="SD_A_12" hidden="1">
              <a:extLst>
                <a:ext uri="{63B3BB69-23CF-44E3-9099-C40C66FF867C}">
                  <a14:compatExt spid="_x0000_s6174"/>
                </a:ext>
                <a:ext uri="{FF2B5EF4-FFF2-40B4-BE49-F238E27FC236}">
                  <a16:creationId xmlns:a16="http://schemas.microsoft.com/office/drawing/2014/main" id="{00000000-0008-0000-0800-00001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</xdr:row>
          <xdr:rowOff>0</xdr:rowOff>
        </xdr:from>
        <xdr:to>
          <xdr:col>2</xdr:col>
          <xdr:colOff>266700</xdr:colOff>
          <xdr:row>25</xdr:row>
          <xdr:rowOff>19050</xdr:rowOff>
        </xdr:to>
        <xdr:sp macro="" textlink="">
          <xdr:nvSpPr>
            <xdr:cNvPr id="6176" name="SD_A_13" hidden="1">
              <a:extLst>
                <a:ext uri="{63B3BB69-23CF-44E3-9099-C40C66FF867C}">
                  <a14:compatExt spid="_x0000_s6176"/>
                </a:ext>
                <a:ext uri="{FF2B5EF4-FFF2-40B4-BE49-F238E27FC236}">
                  <a16:creationId xmlns:a16="http://schemas.microsoft.com/office/drawing/2014/main" id="{00000000-0008-0000-0800-00002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usan Halloran" id="{9A431CC7-77B0-4879-8F1D-DFAB7FAA1FF9}" userId="S::shalloran@rihousing.com::a40dc2e9-79ae-4d45-9f9d-7e9e5aea0621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3:H12" totalsRowShown="0" headerRowDxfId="96" dataDxfId="95">
  <autoFilter ref="B3:H12" xr:uid="{00000000-0009-0000-0100-000001000000}"/>
  <tableColumns count="7">
    <tableColumn id="1" xr3:uid="{00000000-0010-0000-0000-000001000000}" name="Version" dataDxfId="94"/>
    <tableColumn id="2" xr3:uid="{00000000-0010-0000-0000-000002000000}" name="Created Date" dataDxfId="93"/>
    <tableColumn id="3" xr3:uid="{00000000-0010-0000-0000-000003000000}" name="Comment" dataDxfId="92"/>
    <tableColumn id="4" xr3:uid="{00000000-0010-0000-0000-000004000000}" name="Presented Date" dataDxfId="91"/>
    <tableColumn id="5" xr3:uid="{00000000-0010-0000-0000-000005000000}" name="Presented To" dataDxfId="90"/>
    <tableColumn id="6" xr3:uid="{00000000-0010-0000-0000-000006000000}" name="Shared Date" dataDxfId="89"/>
    <tableColumn id="7" xr3:uid="{00000000-0010-0000-0000-000007000000}" name="Shared With" dataDxfId="88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le13" displayName="Table13" ref="C3:N486" totalsRowShown="0" headerRowDxfId="87" dataDxfId="86">
  <autoFilter ref="C3:N486" xr:uid="{00000000-0009-0000-0100-000002000000}">
    <filterColumn colId="6">
      <filters>
        <filter val="Yes"/>
      </filters>
    </filterColumn>
  </autoFilter>
  <tableColumns count="12">
    <tableColumn id="1" xr3:uid="{00000000-0010-0000-0200-000001000000}" name="ProLink Account ID_x000a_(Layer 4)" dataDxfId="85" totalsRowDxfId="84" dataCellStyle="Normal 2"/>
    <tableColumn id="17" xr3:uid="{00000000-0010-0000-0200-000011000000}" name="ProLink Master Account Name_x000a_(Layer 4)" dataDxfId="83" totalsRowDxfId="82" dataCellStyle="Normal 2"/>
    <tableColumn id="55" xr3:uid="{00000000-0010-0000-0200-000037000000}" name="Level" dataDxfId="81" totalsRowDxfId="80" dataCellStyle="Normal 2"/>
    <tableColumn id="24" xr3:uid="{00000000-0010-0000-0200-000018000000}" name="Definition" dataDxfId="79" totalsRowDxfId="78" dataCellStyle="Normal 2"/>
    <tableColumn id="11" xr3:uid="{00000000-0010-0000-0200-00000B000000}" name="HUD Account ID" dataDxfId="77" totalsRowDxfId="76" dataCellStyle="Normal 2"/>
    <tableColumn id="2" xr3:uid="{00000000-0010-0000-0200-000002000000}" name="HUD Account Name" dataDxfId="75" totalsRowDxfId="74" dataCellStyle="Normal 2"/>
    <tableColumn id="3" xr3:uid="{00000000-0010-0000-0200-000003000000}" name="Agency Config" dataDxfId="73" dataCellStyle="Normal 2"/>
    <tableColumn id="4" xr3:uid="{00000000-0010-0000-0200-000004000000}" name="Agency Label" dataDxfId="72" totalsRowDxfId="71" dataCellStyle="Normal 2"/>
    <tableColumn id="10" xr3:uid="{00000000-0010-0000-0200-00000A000000}" name="Agency Account ID" dataDxfId="70" totalsRowDxfId="69" dataCellStyle="Normal 2"/>
    <tableColumn id="56" xr3:uid="{00000000-0010-0000-0200-000038000000}" name="Amount" dataDxfId="68" totalsRowDxfId="67" dataCellStyle="Currency"/>
    <tableColumn id="6" xr3:uid="{00000000-0010-0000-0200-000006000000}" name="Expected Sign" dataDxfId="66" totalsRowDxfId="65" dataCellStyle="Currency"/>
    <tableColumn id="5" xr3:uid="{00000000-0010-0000-0200-000005000000}" name="Comment" dataDxfId="64" totalsRowDxfId="63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le134" displayName="Table134" ref="C3:N280" totalsRowShown="0" headerRowDxfId="62" dataDxfId="61">
  <autoFilter ref="C3:N280" xr:uid="{00000000-0009-0000-0100-000003000000}">
    <filterColumn colId="6">
      <filters>
        <filter val="Yes"/>
      </filters>
    </filterColumn>
  </autoFilter>
  <tableColumns count="12">
    <tableColumn id="1" xr3:uid="{00000000-0010-0000-0300-000001000000}" name="ProLink Account ID_x000a_(Layer 4)" dataDxfId="60" totalsRowDxfId="59" dataCellStyle="Normal 2"/>
    <tableColumn id="17" xr3:uid="{00000000-0010-0000-0300-000011000000}" name="ProLink Master Account Name_x000a_(Layer 4)" dataDxfId="58" totalsRowDxfId="57" dataCellStyle="Normal 2"/>
    <tableColumn id="55" xr3:uid="{00000000-0010-0000-0300-000037000000}" name="Level" dataDxfId="56" totalsRowDxfId="55" dataCellStyle="Normal 2"/>
    <tableColumn id="24" xr3:uid="{00000000-0010-0000-0300-000018000000}" name="Definition" dataDxfId="54" totalsRowDxfId="53" dataCellStyle="Normal 2"/>
    <tableColumn id="11" xr3:uid="{00000000-0010-0000-0300-00000B000000}" name="HUD Account ID" dataDxfId="52" totalsRowDxfId="51" dataCellStyle="Normal 2"/>
    <tableColumn id="2" xr3:uid="{00000000-0010-0000-0300-000002000000}" name="HUD Account Name" dataDxfId="50" totalsRowDxfId="49" dataCellStyle="Normal 2"/>
    <tableColumn id="3" xr3:uid="{00000000-0010-0000-0300-000003000000}" name="Agency Config" dataDxfId="48" dataCellStyle="Normal 2"/>
    <tableColumn id="4" xr3:uid="{00000000-0010-0000-0300-000004000000}" name="Agency Label" dataDxfId="47" totalsRowDxfId="46" dataCellStyle="Normal 2"/>
    <tableColumn id="10" xr3:uid="{00000000-0010-0000-0300-00000A000000}" name="Agency Account ID" dataDxfId="45" totalsRowDxfId="44" dataCellStyle="Comma"/>
    <tableColumn id="56" xr3:uid="{00000000-0010-0000-0300-000038000000}" name="Amount" dataDxfId="43" dataCellStyle="Currency"/>
    <tableColumn id="6" xr3:uid="{00000000-0010-0000-0300-000006000000}" name="Expected Sign" dataDxfId="42" dataCellStyle="Currency"/>
    <tableColumn id="5" xr3:uid="{00000000-0010-0000-0300-000005000000}" name="Comment" dataDxfId="41" totalsRowDxfId="40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5000000}" name="Table69" displayName="Table69" ref="B3:F32" totalsRowShown="0" headerRowDxfId="39">
  <autoFilter ref="B3:F32" xr:uid="{00000000-0009-0000-0100-000008000000}"/>
  <tableColumns count="5">
    <tableColumn id="1" xr3:uid="{00000000-0010-0000-0500-000001000000}" name="Column1" dataDxfId="38"/>
    <tableColumn id="5" xr3:uid="{00000000-0010-0000-0500-000005000000}" name="Tab" dataDxfId="37"/>
    <tableColumn id="2" xr3:uid="{00000000-0010-0000-0500-000002000000}" name="Validation" dataDxfId="36"/>
    <tableColumn id="3" xr3:uid="{00000000-0010-0000-0500-000003000000}" name="Value" dataDxfId="35"/>
    <tableColumn id="4" xr3:uid="{00000000-0010-0000-0500-000004000000}" name="Check" dataDxfId="34">
      <calculatedColumnFormula>IF(E4&lt;&gt;0, "Pass", "Exceptions")</calculatedColumnFormula>
    </tableColumn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3" displayName="Table3" ref="B3:D26" totalsRowShown="0" headerRowDxfId="33" dataDxfId="32">
  <autoFilter ref="B3:D26" xr:uid="{00000000-0009-0000-0100-000005000000}"/>
  <tableColumns count="3">
    <tableColumn id="2" xr3:uid="{00000000-0010-0000-0100-000002000000}" name="Field Name" dataDxfId="31"/>
    <tableColumn id="3" xr3:uid="{00000000-0010-0000-0100-000003000000}" name="Value" dataDxfId="30"/>
    <tableColumn id="1" xr3:uid="{B22BB5F8-AFCF-4507-AC30-A19FD190A525}" name="Column1" dataDxfId="29"/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4000000}" name="Table135" displayName="Table135" ref="C3:N77" totalsRowCount="1" headerRowDxfId="28" dataDxfId="27" totalsRowDxfId="26">
  <autoFilter ref="C3:N76" xr:uid="{00000000-0009-0000-0100-000004000000}">
    <filterColumn colId="2">
      <filters>
        <filter val="3"/>
        <filter val="4"/>
      </filters>
    </filterColumn>
    <filterColumn colId="6">
      <filters>
        <filter val="Yes"/>
      </filters>
    </filterColumn>
  </autoFilter>
  <tableColumns count="12">
    <tableColumn id="1" xr3:uid="{00000000-0010-0000-0400-000001000000}" name="ProLink Account ID_x000a_(Layer 4)" totalsRowLabel="Total" dataDxfId="25" totalsRowDxfId="24" dataCellStyle="Normal 2"/>
    <tableColumn id="17" xr3:uid="{00000000-0010-0000-0400-000011000000}" name="ProLink Master Account Name_x000a_(Layer 4)" dataDxfId="23" totalsRowDxfId="22" dataCellStyle="Normal 2"/>
    <tableColumn id="55" xr3:uid="{00000000-0010-0000-0400-000037000000}" name="Level" dataDxfId="21" totalsRowDxfId="20" dataCellStyle="Normal 2"/>
    <tableColumn id="24" xr3:uid="{00000000-0010-0000-0400-000018000000}" name="Definition" dataDxfId="19" totalsRowDxfId="18" dataCellStyle="Normal 2"/>
    <tableColumn id="11" xr3:uid="{00000000-0010-0000-0400-00000B000000}" name="HUD Account ID" dataDxfId="17" totalsRowDxfId="16" dataCellStyle="Normal 2"/>
    <tableColumn id="2" xr3:uid="{00000000-0010-0000-0400-000002000000}" name="HUD Account Name" dataDxfId="15" totalsRowDxfId="14" dataCellStyle="Normal 2"/>
    <tableColumn id="3" xr3:uid="{00000000-0010-0000-0400-000003000000}" name="Agency Config" dataDxfId="13" totalsRowDxfId="12" dataCellStyle="Normal 2"/>
    <tableColumn id="4" xr3:uid="{00000000-0010-0000-0400-000004000000}" name="Agency Label" dataDxfId="11" totalsRowDxfId="10" dataCellStyle="Normal 2"/>
    <tableColumn id="10" xr3:uid="{00000000-0010-0000-0400-00000A000000}" name="Agency Account ID" dataDxfId="9" totalsRowDxfId="8"/>
    <tableColumn id="56" xr3:uid="{00000000-0010-0000-0400-000038000000}" name="Amount" totalsRowFunction="sum" dataDxfId="7" totalsRowDxfId="6" dataCellStyle="Currency"/>
    <tableColumn id="6" xr3:uid="{00000000-0010-0000-0400-000006000000}" name="Expected Sign" dataDxfId="5" totalsRowDxfId="4" dataCellStyle="Currency"/>
    <tableColumn id="5" xr3:uid="{00000000-0010-0000-0400-000005000000}" name="Comment" dataDxfId="3" totalsRowDxfId="2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7" dT="2023-05-04T13:50:25.03" personId="{9A431CC7-77B0-4879-8F1D-DFAB7FAA1FF9}" id="{0C7F38C4-7F3B-4B36-B0EF-6D6FBFCAA3A4}">
    <text>Loan Number</text>
  </threadedComment>
  <threadedComment ref="E16" dT="2023-05-04T13:46:06.25" personId="{9A431CC7-77B0-4879-8F1D-DFAB7FAA1FF9}" id="{ED0E96D0-F084-4CAB-993D-26B28057B083}">
    <text>Enter manually if applicable- review BK</text>
  </threadedComment>
  <threadedComment ref="E17" dT="2023-05-04T13:46:52.10" personId="{9A431CC7-77B0-4879-8F1D-DFAB7FAA1FF9}" id="{5764164A-8688-4410-9F99-DFBA568557A0}">
    <text>Enter Manually if applicable- review BK</text>
  </threadedComment>
  <threadedComment ref="E19" dT="2023-05-04T13:47:51.42" personId="{9A431CC7-77B0-4879-8F1D-DFAB7FAA1FF9}" id="{7E78F217-74AA-4E46-81FC-0197B04051E0}">
    <text>Enter manually if applicable- see audit</text>
  </threadedComment>
  <threadedComment ref="E20" dT="2023-05-04T13:49:16.28" personId="{9A431CC7-77B0-4879-8F1D-DFAB7FAA1FF9}" id="{769830D8-D616-4435-8BD6-CD492C9E36A1}">
    <text>Enter manually if prior month mortgage payment was not made by last day of prior month and remains unpaid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Relationship Id="rId4" Type="http://schemas.microsoft.com/office/2017/10/relationships/threadedComment" Target="../threadedComments/threadedComment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omments" Target="../comments5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4.xml"/><Relationship Id="rId12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2"/>
  <sheetViews>
    <sheetView workbookViewId="0">
      <selection activeCell="D18" sqref="D18"/>
    </sheetView>
  </sheetViews>
  <sheetFormatPr defaultRowHeight="15" x14ac:dyDescent="0.25"/>
  <cols>
    <col min="3" max="3" width="13.140625" customWidth="1"/>
    <col min="4" max="4" width="51.140625" customWidth="1"/>
    <col min="5" max="5" width="19.7109375" customWidth="1"/>
    <col min="6" max="6" width="19.28515625" customWidth="1"/>
    <col min="7" max="8" width="24.85546875" customWidth="1"/>
  </cols>
  <sheetData>
    <row r="2" spans="2:8" x14ac:dyDescent="0.25">
      <c r="B2" s="1" t="s">
        <v>862</v>
      </c>
    </row>
    <row r="3" spans="2:8" x14ac:dyDescent="0.25">
      <c r="B3" s="4" t="s">
        <v>851</v>
      </c>
      <c r="C3" s="4" t="s">
        <v>852</v>
      </c>
      <c r="D3" s="4" t="s">
        <v>853</v>
      </c>
      <c r="E3" s="4" t="s">
        <v>854</v>
      </c>
      <c r="F3" s="4" t="s">
        <v>855</v>
      </c>
      <c r="G3" s="4" t="s">
        <v>856</v>
      </c>
      <c r="H3" s="4" t="s">
        <v>857</v>
      </c>
    </row>
    <row r="4" spans="2:8" x14ac:dyDescent="0.25">
      <c r="B4" s="4">
        <v>1</v>
      </c>
      <c r="C4" s="5">
        <v>43642</v>
      </c>
      <c r="D4" s="6" t="s">
        <v>858</v>
      </c>
      <c r="E4" s="6" t="s">
        <v>859</v>
      </c>
      <c r="F4" s="6" t="s">
        <v>860</v>
      </c>
      <c r="G4" t="s">
        <v>859</v>
      </c>
      <c r="H4" s="6" t="s">
        <v>860</v>
      </c>
    </row>
    <row r="5" spans="2:8" x14ac:dyDescent="0.25">
      <c r="B5" s="4">
        <v>2</v>
      </c>
      <c r="C5" s="5">
        <v>43656</v>
      </c>
      <c r="D5" s="6" t="s">
        <v>861</v>
      </c>
      <c r="E5" s="6" t="s">
        <v>866</v>
      </c>
      <c r="F5" s="6" t="s">
        <v>867</v>
      </c>
      <c r="G5" t="s">
        <v>863</v>
      </c>
      <c r="H5" s="6" t="s">
        <v>864</v>
      </c>
    </row>
    <row r="6" spans="2:8" x14ac:dyDescent="0.25">
      <c r="B6" s="4">
        <v>3</v>
      </c>
      <c r="C6" s="5">
        <v>43676</v>
      </c>
      <c r="D6" s="6" t="s">
        <v>865</v>
      </c>
      <c r="E6" s="4"/>
      <c r="F6" s="4"/>
      <c r="H6" s="4"/>
    </row>
    <row r="7" spans="2:8" x14ac:dyDescent="0.25">
      <c r="B7" s="4">
        <v>4</v>
      </c>
      <c r="C7" s="5">
        <v>43770</v>
      </c>
      <c r="D7" s="6" t="s">
        <v>899</v>
      </c>
      <c r="E7" s="4"/>
      <c r="F7" s="4"/>
      <c r="G7" s="26">
        <v>43780</v>
      </c>
      <c r="H7" s="4" t="s">
        <v>933</v>
      </c>
    </row>
    <row r="8" spans="2:8" x14ac:dyDescent="0.25">
      <c r="B8" s="4">
        <v>4</v>
      </c>
      <c r="C8" s="5">
        <v>43815</v>
      </c>
      <c r="D8" s="6" t="s">
        <v>961</v>
      </c>
      <c r="E8" s="4"/>
      <c r="F8" s="4"/>
      <c r="H8" s="4"/>
    </row>
    <row r="9" spans="2:8" x14ac:dyDescent="0.25">
      <c r="B9" s="4">
        <v>4</v>
      </c>
      <c r="C9" s="5">
        <v>43816</v>
      </c>
      <c r="D9" s="6" t="s">
        <v>965</v>
      </c>
      <c r="E9" s="4"/>
      <c r="F9" s="4"/>
      <c r="H9" s="4"/>
    </row>
    <row r="10" spans="2:8" x14ac:dyDescent="0.25">
      <c r="B10" s="4">
        <v>4</v>
      </c>
      <c r="C10" s="5">
        <v>43852</v>
      </c>
      <c r="D10" s="6" t="s">
        <v>1007</v>
      </c>
      <c r="E10" s="4"/>
      <c r="F10" s="4"/>
      <c r="G10" t="s">
        <v>1006</v>
      </c>
      <c r="H10" s="4"/>
    </row>
    <row r="11" spans="2:8" x14ac:dyDescent="0.25">
      <c r="B11" s="89">
        <v>5</v>
      </c>
      <c r="C11" s="90">
        <v>43896</v>
      </c>
      <c r="D11" s="91" t="s">
        <v>1068</v>
      </c>
      <c r="E11" s="89"/>
      <c r="F11" s="89"/>
      <c r="G11" s="92"/>
      <c r="H11" s="89"/>
    </row>
    <row r="12" spans="2:8" x14ac:dyDescent="0.25">
      <c r="B12" s="89">
        <v>5</v>
      </c>
      <c r="C12" s="90">
        <v>44007</v>
      </c>
      <c r="D12" s="91" t="s">
        <v>1069</v>
      </c>
      <c r="E12" s="89"/>
      <c r="F12" s="89"/>
      <c r="G12" s="92"/>
      <c r="H12" s="89"/>
    </row>
  </sheetData>
  <pageMargins left="0.7" right="0.7" top="0.75" bottom="0.75" header="0.3" footer="0.3"/>
  <pageSetup paperSize="0" orientation="portrait" horizontalDpi="0" verticalDpi="0" copies="0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2C008-A41C-4952-ADC9-725B83CBA239}">
  <sheetPr>
    <tabColor rgb="FFFFFF00"/>
    <pageSetUpPr fitToPage="1"/>
  </sheetPr>
  <dimension ref="A1:J71"/>
  <sheetViews>
    <sheetView workbookViewId="0">
      <selection activeCell="E2" sqref="E2"/>
    </sheetView>
  </sheetViews>
  <sheetFormatPr defaultRowHeight="15" x14ac:dyDescent="0.25"/>
  <cols>
    <col min="1" max="1" width="74.140625" customWidth="1"/>
    <col min="2" max="2" width="22.140625" customWidth="1"/>
    <col min="3" max="3" width="4.140625" customWidth="1"/>
    <col min="4" max="4" width="44.85546875" customWidth="1"/>
    <col min="5" max="5" width="16.7109375" customWidth="1"/>
    <col min="6" max="6" width="8.28515625" customWidth="1"/>
    <col min="7" max="7" width="9.5703125" customWidth="1"/>
    <col min="9" max="9" width="4.140625" customWidth="1"/>
  </cols>
  <sheetData>
    <row r="1" spans="1:8" x14ac:dyDescent="0.25">
      <c r="A1" t="s">
        <v>1298</v>
      </c>
      <c r="D1" s="275" t="s">
        <v>1295</v>
      </c>
      <c r="E1" s="524">
        <f>'Submission Sheet'!B9</f>
        <v>0</v>
      </c>
      <c r="F1" s="525">
        <f>'Submission Sheet'!B10</f>
        <v>0</v>
      </c>
    </row>
    <row r="2" spans="1:8" ht="15.75" thickBot="1" x14ac:dyDescent="0.3">
      <c r="D2" s="275" t="s">
        <v>1318</v>
      </c>
      <c r="E2">
        <f>'Submission Sheet'!B7</f>
        <v>0</v>
      </c>
    </row>
    <row r="3" spans="1:8" ht="18.75" x14ac:dyDescent="0.3">
      <c r="A3" s="224" t="s">
        <v>1229</v>
      </c>
      <c r="B3" s="194" t="s">
        <v>1225</v>
      </c>
      <c r="D3" s="224" t="s">
        <v>1198</v>
      </c>
      <c r="E3" s="210"/>
      <c r="F3" s="210"/>
      <c r="G3" s="210"/>
      <c r="H3" s="194"/>
    </row>
    <row r="4" spans="1:8" x14ac:dyDescent="0.25">
      <c r="A4" s="200" t="s">
        <v>1361</v>
      </c>
      <c r="B4" s="204">
        <f>'For RIH Use Surplus Cash'!G26</f>
        <v>0</v>
      </c>
      <c r="D4" s="223" t="s">
        <v>1199</v>
      </c>
      <c r="E4" s="220">
        <f>+E14</f>
        <v>0</v>
      </c>
      <c r="F4" s="221" t="s">
        <v>1200</v>
      </c>
      <c r="G4" s="222" t="e">
        <f>+E4/E5</f>
        <v>#DIV/0!</v>
      </c>
      <c r="H4" s="197"/>
    </row>
    <row r="5" spans="1:8" x14ac:dyDescent="0.25">
      <c r="A5" s="200" t="s">
        <v>1408</v>
      </c>
      <c r="B5" s="204">
        <f>'For RIH Use ACF'!D37</f>
        <v>0</v>
      </c>
      <c r="D5" s="223" t="s">
        <v>1201</v>
      </c>
      <c r="E5" s="220">
        <f>+E29</f>
        <v>0</v>
      </c>
      <c r="F5" s="208"/>
      <c r="G5" s="208"/>
      <c r="H5" s="197"/>
    </row>
    <row r="6" spans="1:8" ht="15.75" thickBot="1" x14ac:dyDescent="0.3">
      <c r="A6" s="335" t="s">
        <v>1409</v>
      </c>
      <c r="B6" s="204">
        <f>MIN(B4,B5)</f>
        <v>0</v>
      </c>
      <c r="D6" s="199"/>
      <c r="E6" s="211"/>
      <c r="F6" s="211"/>
      <c r="G6" s="211"/>
      <c r="H6" s="197"/>
    </row>
    <row r="7" spans="1:8" x14ac:dyDescent="0.25">
      <c r="A7" s="200" t="s">
        <v>1341</v>
      </c>
      <c r="B7" s="299"/>
      <c r="D7" s="262" t="s">
        <v>1199</v>
      </c>
      <c r="E7" s="215"/>
      <c r="F7" s="211"/>
      <c r="G7" s="211"/>
      <c r="H7" s="197"/>
    </row>
    <row r="8" spans="1:8" x14ac:dyDescent="0.25">
      <c r="A8" s="200" t="s">
        <v>1352</v>
      </c>
      <c r="B8" s="299"/>
      <c r="D8" s="212" t="s">
        <v>1202</v>
      </c>
      <c r="E8" s="204">
        <f>'Balance Sheet'!L6</f>
        <v>0</v>
      </c>
      <c r="F8" s="211"/>
      <c r="G8" s="211"/>
      <c r="H8" s="197"/>
    </row>
    <row r="9" spans="1:8" x14ac:dyDescent="0.25">
      <c r="A9" s="200" t="s">
        <v>1126</v>
      </c>
      <c r="B9" s="299"/>
      <c r="D9" s="212" t="s">
        <v>1203</v>
      </c>
      <c r="E9" s="204">
        <f>'Balance Sheet'!L12</f>
        <v>0</v>
      </c>
      <c r="F9" s="211"/>
      <c r="G9" s="211"/>
      <c r="H9" s="197"/>
    </row>
    <row r="10" spans="1:8" x14ac:dyDescent="0.25">
      <c r="A10" s="200" t="s">
        <v>1125</v>
      </c>
      <c r="B10" s="299"/>
      <c r="D10" s="212" t="s">
        <v>1204</v>
      </c>
      <c r="E10" s="204">
        <f>'Balance Sheet'!L20</f>
        <v>0</v>
      </c>
      <c r="F10" s="211"/>
      <c r="G10" s="211"/>
      <c r="H10" s="197"/>
    </row>
    <row r="11" spans="1:8" x14ac:dyDescent="0.25">
      <c r="A11" s="200" t="s">
        <v>1127</v>
      </c>
      <c r="B11" s="299"/>
      <c r="D11" s="212" t="s">
        <v>1205</v>
      </c>
      <c r="E11" s="204">
        <f>'Balance Sheet'!L27</f>
        <v>0</v>
      </c>
      <c r="F11" s="211"/>
      <c r="G11" s="211"/>
      <c r="H11" s="197"/>
    </row>
    <row r="12" spans="1:8" x14ac:dyDescent="0.25">
      <c r="A12" s="200" t="s">
        <v>1128</v>
      </c>
      <c r="B12" s="299"/>
      <c r="D12" s="212" t="s">
        <v>1206</v>
      </c>
      <c r="E12" s="204">
        <f>'Balance Sheet'!L36</f>
        <v>0</v>
      </c>
      <c r="F12" s="211"/>
      <c r="G12" s="211"/>
      <c r="H12" s="197"/>
    </row>
    <row r="13" spans="1:8" x14ac:dyDescent="0.25">
      <c r="A13" s="200" t="s">
        <v>1124</v>
      </c>
      <c r="B13" s="299"/>
      <c r="D13" s="212" t="s">
        <v>1207</v>
      </c>
      <c r="E13" s="204">
        <f>'Balance Sheet'!L114</f>
        <v>0</v>
      </c>
      <c r="F13" s="211"/>
      <c r="G13" s="211"/>
      <c r="H13" s="197"/>
    </row>
    <row r="14" spans="1:8" ht="15.75" thickBot="1" x14ac:dyDescent="0.3">
      <c r="A14" s="200" t="s">
        <v>1322</v>
      </c>
      <c r="B14" s="299"/>
      <c r="D14" s="264" t="s">
        <v>1208</v>
      </c>
      <c r="E14" s="263">
        <f>SUM(E7:E13)</f>
        <v>0</v>
      </c>
      <c r="F14" s="211"/>
      <c r="G14" s="211"/>
      <c r="H14" s="197"/>
    </row>
    <row r="15" spans="1:8" ht="15.75" thickBot="1" x14ac:dyDescent="0.3">
      <c r="A15" s="202" t="s">
        <v>1323</v>
      </c>
      <c r="B15" s="324"/>
      <c r="D15" s="199"/>
      <c r="E15" s="213"/>
      <c r="F15" s="211"/>
      <c r="G15" s="211"/>
      <c r="H15" s="197"/>
    </row>
    <row r="16" spans="1:8" ht="15.75" thickBot="1" x14ac:dyDescent="0.3">
      <c r="D16" s="216" t="s">
        <v>1209</v>
      </c>
      <c r="E16" s="217">
        <f>'Balance Sheet'!L99</f>
        <v>0</v>
      </c>
      <c r="F16" s="211"/>
      <c r="G16" s="211"/>
      <c r="H16" s="197"/>
    </row>
    <row r="17" spans="1:10" ht="19.5" thickBot="1" x14ac:dyDescent="0.35">
      <c r="A17" s="224" t="s">
        <v>1220</v>
      </c>
      <c r="B17" s="194"/>
      <c r="D17" s="218" t="s">
        <v>1210</v>
      </c>
      <c r="E17" s="219">
        <f>'Balance Sheet'!L374</f>
        <v>0</v>
      </c>
      <c r="F17" s="211"/>
      <c r="G17" s="211"/>
      <c r="H17" s="197"/>
    </row>
    <row r="18" spans="1:10" ht="15.75" thickBot="1" x14ac:dyDescent="0.3">
      <c r="A18" s="200" t="s">
        <v>1222</v>
      </c>
      <c r="B18" s="204">
        <f>'P&amp;L'!L4-'P&amp;L'!L84-'P&amp;L'!L121-'P&amp;L'!L132-'P&amp;L'!L181-'P&amp;L'!L202+'P&amp;L'!L237</f>
        <v>0</v>
      </c>
      <c r="D18" s="199"/>
      <c r="E18" s="213"/>
      <c r="F18" s="211"/>
      <c r="G18" s="211"/>
      <c r="H18" s="197"/>
    </row>
    <row r="19" spans="1:10" x14ac:dyDescent="0.25">
      <c r="A19" s="205" t="s">
        <v>1221</v>
      </c>
      <c r="B19" s="204">
        <f>'P&amp;L'!L202</f>
        <v>0</v>
      </c>
      <c r="D19" s="262" t="s">
        <v>1201</v>
      </c>
      <c r="E19" s="215"/>
      <c r="F19" s="211"/>
      <c r="G19" s="211"/>
      <c r="H19" s="197"/>
    </row>
    <row r="20" spans="1:10" x14ac:dyDescent="0.25">
      <c r="A20" s="205" t="s">
        <v>1223</v>
      </c>
      <c r="B20" s="204">
        <f>'Receipts &amp; Disb and Other'!L79</f>
        <v>0</v>
      </c>
      <c r="D20" s="212" t="s">
        <v>1211</v>
      </c>
      <c r="E20" s="204">
        <f>'Balance Sheet'!L245</f>
        <v>0</v>
      </c>
      <c r="F20" s="211"/>
      <c r="G20" s="211"/>
      <c r="H20" s="197"/>
    </row>
    <row r="21" spans="1:10" x14ac:dyDescent="0.25">
      <c r="A21" s="205" t="s">
        <v>1224</v>
      </c>
      <c r="B21" s="204">
        <f>-('Receipts &amp; Disb and Other'!L6)</f>
        <v>0</v>
      </c>
      <c r="D21" s="212" t="s">
        <v>1212</v>
      </c>
      <c r="E21" s="204">
        <f>'Balance Sheet'!L256</f>
        <v>0</v>
      </c>
      <c r="F21" s="211"/>
      <c r="G21" s="211"/>
      <c r="H21" s="197"/>
    </row>
    <row r="22" spans="1:10" x14ac:dyDescent="0.25">
      <c r="A22" s="207" t="s">
        <v>1357</v>
      </c>
      <c r="B22" s="204">
        <f>B18+B19+B20+B21</f>
        <v>0</v>
      </c>
      <c r="D22" s="212" t="s">
        <v>1213</v>
      </c>
      <c r="E22" s="204">
        <f>'Balance Sheet'!L379</f>
        <v>0</v>
      </c>
      <c r="F22" s="211"/>
      <c r="G22" s="211"/>
      <c r="H22" s="197"/>
    </row>
    <row r="23" spans="1:10" x14ac:dyDescent="0.25">
      <c r="A23" s="206" t="s">
        <v>1230</v>
      </c>
      <c r="B23" s="196"/>
      <c r="D23" s="212" t="s">
        <v>1214</v>
      </c>
      <c r="E23" s="204">
        <f>'Balance Sheet'!L301</f>
        <v>0</v>
      </c>
      <c r="F23" s="211"/>
      <c r="G23" s="211"/>
      <c r="H23" s="197"/>
    </row>
    <row r="24" spans="1:10" x14ac:dyDescent="0.25">
      <c r="A24" s="200" t="s">
        <v>1367</v>
      </c>
      <c r="B24" s="494"/>
      <c r="D24" s="212" t="s">
        <v>1215</v>
      </c>
      <c r="E24" s="201"/>
      <c r="F24" s="211"/>
      <c r="G24" s="211" t="s">
        <v>1342</v>
      </c>
      <c r="H24" s="197"/>
    </row>
    <row r="25" spans="1:10" x14ac:dyDescent="0.25">
      <c r="A25" s="200" t="s">
        <v>1368</v>
      </c>
      <c r="B25" s="494"/>
      <c r="D25" s="212" t="s">
        <v>1216</v>
      </c>
      <c r="E25" s="201"/>
      <c r="F25" s="211"/>
      <c r="G25" s="211" t="s">
        <v>1342</v>
      </c>
      <c r="H25" s="197"/>
    </row>
    <row r="26" spans="1:10" ht="24" customHeight="1" x14ac:dyDescent="0.25">
      <c r="A26" s="200" t="s">
        <v>1369</v>
      </c>
      <c r="B26" s="494"/>
      <c r="D26" s="212" t="s">
        <v>1228</v>
      </c>
      <c r="E26" s="204">
        <f>'Balance Sheet'!L336</f>
        <v>0</v>
      </c>
      <c r="G26" s="289"/>
      <c r="H26" s="288"/>
    </row>
    <row r="27" spans="1:10" x14ac:dyDescent="0.25">
      <c r="A27" s="330" t="s">
        <v>1407</v>
      </c>
      <c r="B27" s="204">
        <f>SUM(B24:B26)</f>
        <v>0</v>
      </c>
      <c r="D27" s="212" t="s">
        <v>1217</v>
      </c>
      <c r="E27" s="204">
        <f>'Balance Sheet'!L267</f>
        <v>0</v>
      </c>
      <c r="F27" s="211"/>
      <c r="G27" s="290"/>
      <c r="H27" s="197"/>
    </row>
    <row r="28" spans="1:10" x14ac:dyDescent="0.25">
      <c r="A28" s="195"/>
      <c r="B28" s="197"/>
      <c r="D28" s="212" t="s">
        <v>1218</v>
      </c>
      <c r="E28" s="204">
        <f>'Balance Sheet'!L314</f>
        <v>0</v>
      </c>
      <c r="F28" s="211"/>
      <c r="G28" s="211"/>
      <c r="H28" s="197"/>
    </row>
    <row r="29" spans="1:10" ht="19.5" thickBot="1" x14ac:dyDescent="0.35">
      <c r="A29" s="333" t="s">
        <v>1129</v>
      </c>
      <c r="B29" s="334" t="e">
        <f>B22/B27</f>
        <v>#DIV/0!</v>
      </c>
      <c r="D29" s="218" t="s">
        <v>1219</v>
      </c>
      <c r="E29" s="263">
        <f>SUM(E20:E28)</f>
        <v>0</v>
      </c>
      <c r="F29" s="265"/>
      <c r="G29" s="265"/>
      <c r="H29" s="198"/>
    </row>
    <row r="30" spans="1:10" ht="19.5" thickBot="1" x14ac:dyDescent="0.35">
      <c r="A30" s="331" t="s">
        <v>1359</v>
      </c>
      <c r="B30" s="332" t="e">
        <f>(B22+B21)/B27</f>
        <v>#DIV/0!</v>
      </c>
    </row>
    <row r="31" spans="1:10" ht="19.5" thickBot="1" x14ac:dyDescent="0.35">
      <c r="D31" s="313" t="s">
        <v>1311</v>
      </c>
      <c r="E31" s="314"/>
      <c r="F31" s="314"/>
      <c r="G31" s="314"/>
      <c r="H31" s="314"/>
      <c r="I31" s="210"/>
      <c r="J31" s="194"/>
    </row>
    <row r="32" spans="1:10" ht="18.75" x14ac:dyDescent="0.3">
      <c r="A32" s="224" t="s">
        <v>1226</v>
      </c>
      <c r="B32" s="194"/>
      <c r="D32" s="199" t="s">
        <v>1312</v>
      </c>
      <c r="E32" s="204">
        <f>E26</f>
        <v>0</v>
      </c>
      <c r="J32" s="197"/>
    </row>
    <row r="33" spans="1:10" ht="15.75" thickBot="1" x14ac:dyDescent="0.3">
      <c r="A33" s="200" t="s">
        <v>1114</v>
      </c>
      <c r="B33" s="204">
        <f>'P&amp;L'!L5+'P&amp;L'!L26</f>
        <v>0</v>
      </c>
      <c r="D33" s="199" t="s">
        <v>1314</v>
      </c>
      <c r="E33" s="312"/>
      <c r="J33" s="197"/>
    </row>
    <row r="34" spans="1:10" ht="15.75" thickBot="1" x14ac:dyDescent="0.3">
      <c r="A34" s="200" t="s">
        <v>1194</v>
      </c>
      <c r="B34" s="204">
        <f>'P&amp;L'!L103</f>
        <v>0</v>
      </c>
      <c r="D34" s="315" t="s">
        <v>1313</v>
      </c>
      <c r="E34" s="219">
        <f>SUM(E32:E33)</f>
        <v>0</v>
      </c>
      <c r="F34" s="214"/>
      <c r="G34" s="214" t="s">
        <v>1315</v>
      </c>
      <c r="H34" s="214"/>
      <c r="I34" s="214"/>
      <c r="J34" s="198"/>
    </row>
    <row r="35" spans="1:10" x14ac:dyDescent="0.25">
      <c r="A35" s="200" t="s">
        <v>1195</v>
      </c>
      <c r="B35" s="204">
        <f>'P&amp;L'!L113</f>
        <v>0</v>
      </c>
      <c r="G35" s="6"/>
    </row>
    <row r="36" spans="1:10" ht="15.75" thickBot="1" x14ac:dyDescent="0.3">
      <c r="A36" s="200" t="s">
        <v>1196</v>
      </c>
      <c r="B36" s="209" t="e">
        <f>(B34+B35)/B33</f>
        <v>#DIV/0!</v>
      </c>
      <c r="D36" s="211"/>
    </row>
    <row r="37" spans="1:10" ht="19.5" thickBot="1" x14ac:dyDescent="0.35">
      <c r="A37" s="202" t="s">
        <v>1227</v>
      </c>
      <c r="B37" s="493"/>
      <c r="D37" s="325" t="s">
        <v>1353</v>
      </c>
    </row>
    <row r="38" spans="1:10" ht="16.5" thickBot="1" x14ac:dyDescent="0.3">
      <c r="D38" s="320"/>
    </row>
    <row r="39" spans="1:10" ht="19.5" thickBot="1" x14ac:dyDescent="0.35">
      <c r="A39" s="224" t="s">
        <v>1265</v>
      </c>
      <c r="B39" s="194"/>
      <c r="D39" s="211"/>
    </row>
    <row r="40" spans="1:10" ht="19.5" thickBot="1" x14ac:dyDescent="0.35">
      <c r="A40" s="200" t="s">
        <v>1266</v>
      </c>
      <c r="B40" s="204">
        <f>'P&amp;L'!L26</f>
        <v>0</v>
      </c>
      <c r="D40" s="316" t="s">
        <v>1372</v>
      </c>
      <c r="E40" s="521"/>
    </row>
    <row r="41" spans="1:10" ht="19.5" thickBot="1" x14ac:dyDescent="0.35">
      <c r="A41" s="200" t="s">
        <v>1366</v>
      </c>
      <c r="B41" s="204">
        <f>'P&amp;L'!L5</f>
        <v>0</v>
      </c>
      <c r="D41" s="316" t="s">
        <v>1354</v>
      </c>
      <c r="E41" s="522" t="e">
        <f>('P&amp;L'!L83-'P&amp;L'!L176-'P&amp;L'!L202-'P&amp;L'!L266-'P&amp;L'!L121-'P&amp;L'!L182)/E40</f>
        <v>#DIV/0!</v>
      </c>
    </row>
    <row r="42" spans="1:10" ht="15.75" thickBot="1" x14ac:dyDescent="0.3">
      <c r="A42" s="202" t="s">
        <v>1267</v>
      </c>
      <c r="B42" s="293" t="e">
        <f>-(B40/B41)</f>
        <v>#DIV/0!</v>
      </c>
    </row>
    <row r="43" spans="1:10" ht="19.5" thickBot="1" x14ac:dyDescent="0.35">
      <c r="C43" s="242"/>
      <c r="D43" s="316" t="s">
        <v>1356</v>
      </c>
      <c r="E43" s="326"/>
    </row>
    <row r="44" spans="1:10" ht="19.5" thickBot="1" x14ac:dyDescent="0.35">
      <c r="A44" s="224" t="s">
        <v>1276</v>
      </c>
      <c r="B44" s="317"/>
      <c r="C44" s="243"/>
    </row>
    <row r="45" spans="1:10" ht="19.5" thickBot="1" x14ac:dyDescent="0.35">
      <c r="A45" s="318" t="s">
        <v>1277</v>
      </c>
      <c r="B45" s="319"/>
      <c r="C45" s="243"/>
      <c r="D45" s="316" t="s">
        <v>1358</v>
      </c>
      <c r="E45" s="492" t="e">
        <f>'P&amp;L'!L182/('P&amp;L'!L5-'P&amp;L'!L26)</f>
        <v>#DIV/0!</v>
      </c>
    </row>
    <row r="46" spans="1:10" ht="15.75" x14ac:dyDescent="0.25">
      <c r="A46" s="240" t="s">
        <v>1345</v>
      </c>
      <c r="B46" s="320"/>
      <c r="C46" s="243"/>
    </row>
    <row r="47" spans="1:10" ht="15.75" x14ac:dyDescent="0.25">
      <c r="A47" s="240" t="s">
        <v>1346</v>
      </c>
      <c r="B47" s="321"/>
      <c r="C47" s="243"/>
    </row>
    <row r="48" spans="1:10" ht="15.75" x14ac:dyDescent="0.25">
      <c r="A48" s="240" t="s">
        <v>1347</v>
      </c>
      <c r="B48" s="321"/>
    </row>
    <row r="49" spans="1:3" ht="15.75" x14ac:dyDescent="0.25">
      <c r="A49" s="240" t="s">
        <v>1348</v>
      </c>
      <c r="B49" s="321"/>
    </row>
    <row r="50" spans="1:3" x14ac:dyDescent="0.25">
      <c r="A50" s="195"/>
      <c r="B50" s="244">
        <f>SUM(B46:B49)</f>
        <v>0</v>
      </c>
    </row>
    <row r="51" spans="1:3" ht="15.75" x14ac:dyDescent="0.25">
      <c r="A51" s="195"/>
      <c r="B51" s="322"/>
    </row>
    <row r="52" spans="1:3" ht="15.75" x14ac:dyDescent="0.25">
      <c r="A52" s="240" t="s">
        <v>970</v>
      </c>
      <c r="B52" s="244">
        <f>'Balance Sheet'!L6</f>
        <v>0</v>
      </c>
    </row>
    <row r="53" spans="1:3" ht="15.75" x14ac:dyDescent="0.25">
      <c r="A53" s="195"/>
      <c r="B53" s="323"/>
    </row>
    <row r="54" spans="1:3" ht="15.75" x14ac:dyDescent="0.25">
      <c r="A54" s="240" t="s">
        <v>1269</v>
      </c>
      <c r="B54" s="244">
        <f>B50-B52</f>
        <v>0</v>
      </c>
    </row>
    <row r="55" spans="1:3" ht="15.75" x14ac:dyDescent="0.25">
      <c r="A55" s="238"/>
      <c r="B55" s="322"/>
    </row>
    <row r="56" spans="1:3" ht="16.5" thickBot="1" x14ac:dyDescent="0.3">
      <c r="A56" s="292" t="s">
        <v>1270</v>
      </c>
      <c r="B56" s="245">
        <f>SUM(B54:B55)</f>
        <v>0</v>
      </c>
    </row>
    <row r="57" spans="1:3" ht="16.5" thickBot="1" x14ac:dyDescent="0.3">
      <c r="A57" s="291"/>
      <c r="C57" s="243"/>
    </row>
    <row r="58" spans="1:3" ht="15.75" x14ac:dyDescent="0.25">
      <c r="A58" s="239" t="s">
        <v>1278</v>
      </c>
      <c r="B58" s="194"/>
      <c r="C58" s="243"/>
    </row>
    <row r="59" spans="1:3" ht="15.75" x14ac:dyDescent="0.25">
      <c r="A59" s="240" t="s">
        <v>1274</v>
      </c>
      <c r="B59" s="321"/>
      <c r="C59" s="243"/>
    </row>
    <row r="60" spans="1:3" ht="15.75" x14ac:dyDescent="0.25">
      <c r="A60" s="240" t="s">
        <v>1275</v>
      </c>
      <c r="B60" s="321"/>
      <c r="C60" s="243"/>
    </row>
    <row r="61" spans="1:3" ht="15.75" x14ac:dyDescent="0.25">
      <c r="A61" s="240" t="s">
        <v>1271</v>
      </c>
      <c r="B61" s="321"/>
      <c r="C61" s="243"/>
    </row>
    <row r="62" spans="1:3" ht="15.75" x14ac:dyDescent="0.25">
      <c r="A62" s="240" t="s">
        <v>13</v>
      </c>
      <c r="B62" s="321"/>
    </row>
    <row r="63" spans="1:3" ht="15.75" x14ac:dyDescent="0.25">
      <c r="A63" s="240" t="s">
        <v>1268</v>
      </c>
      <c r="B63" s="321"/>
    </row>
    <row r="64" spans="1:3" x14ac:dyDescent="0.25">
      <c r="A64" s="200" t="s">
        <v>846</v>
      </c>
      <c r="B64" s="327">
        <f>SUM(B59:B63)</f>
        <v>0</v>
      </c>
    </row>
    <row r="65" spans="1:2" ht="15.75" x14ac:dyDescent="0.25">
      <c r="A65" s="195"/>
      <c r="B65" s="328"/>
    </row>
    <row r="66" spans="1:2" ht="15.75" x14ac:dyDescent="0.25">
      <c r="A66" s="240" t="s">
        <v>1272</v>
      </c>
      <c r="B66" s="244">
        <f>'For RIH Use Surplus Cash'!G13</f>
        <v>0</v>
      </c>
    </row>
    <row r="67" spans="1:2" ht="15.75" x14ac:dyDescent="0.25">
      <c r="A67" s="240"/>
      <c r="B67" s="329"/>
    </row>
    <row r="68" spans="1:2" ht="15.75" x14ac:dyDescent="0.25">
      <c r="A68" s="240" t="s">
        <v>1269</v>
      </c>
      <c r="B68" s="244">
        <f>B64-B66</f>
        <v>0</v>
      </c>
    </row>
    <row r="69" spans="1:2" ht="15.75" x14ac:dyDescent="0.25">
      <c r="A69" s="241" t="s">
        <v>1273</v>
      </c>
      <c r="B69" s="244">
        <f>'Balance Sheet'!L27</f>
        <v>0</v>
      </c>
    </row>
    <row r="70" spans="1:2" ht="15.75" x14ac:dyDescent="0.25">
      <c r="A70" s="238"/>
      <c r="B70" s="322"/>
    </row>
    <row r="71" spans="1:2" ht="16.5" thickBot="1" x14ac:dyDescent="0.3">
      <c r="A71" s="292" t="s">
        <v>1270</v>
      </c>
      <c r="B71" s="245">
        <f>SUM(B68:B70)</f>
        <v>0</v>
      </c>
    </row>
  </sheetData>
  <sheetProtection algorithmName="SHA-512" hashValue="D3YDTooK4qnlPgA9L6cJjDXLfHG5RiCmtDRXsKs5xydRnBxiZOSmj+jCpvkguQcvNTvxsCRQHpBQcJ9sDn7Z+Q==" saltValue="PAR2Ba6jZrUhpJlVe8vceg==" spinCount="100000" sheet="1" objects="1" scenarios="1"/>
  <printOptions horizontalCentered="1"/>
  <pageMargins left="0.25" right="0.25" top="0.75" bottom="0.75" header="0.3" footer="0.3"/>
  <pageSetup scale="55" fitToHeight="5" orientation="portrait" r:id="rId1"/>
  <colBreaks count="2" manualBreakCount="2">
    <brk id="2" max="1048575" man="1"/>
    <brk id="8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E991-6053-4EA7-B074-7FB170FA9899}">
  <sheetPr>
    <tabColor rgb="FFFFFF00"/>
    <pageSetUpPr fitToPage="1"/>
  </sheetPr>
  <dimension ref="A1:J30"/>
  <sheetViews>
    <sheetView workbookViewId="0">
      <selection activeCell="D5" sqref="D5:E7"/>
    </sheetView>
  </sheetViews>
  <sheetFormatPr defaultRowHeight="15" x14ac:dyDescent="0.25"/>
  <cols>
    <col min="1" max="1" width="9.85546875" customWidth="1"/>
    <col min="3" max="3" width="32.7109375" customWidth="1"/>
    <col min="4" max="4" width="6.5703125" customWidth="1"/>
    <col min="5" max="5" width="17.7109375" customWidth="1"/>
    <col min="6" max="6" width="2.85546875" customWidth="1"/>
    <col min="7" max="7" width="16.42578125" customWidth="1"/>
  </cols>
  <sheetData>
    <row r="1" spans="1:10" ht="15.75" x14ac:dyDescent="0.25">
      <c r="A1" s="271" t="s">
        <v>1231</v>
      </c>
      <c r="B1" s="246"/>
      <c r="C1" s="246"/>
      <c r="D1" s="247"/>
      <c r="E1" s="246" t="s">
        <v>1232</v>
      </c>
      <c r="F1" s="246"/>
      <c r="G1" s="248"/>
    </row>
    <row r="2" spans="1:10" ht="15.75" x14ac:dyDescent="0.25">
      <c r="A2" s="272" t="s">
        <v>1233</v>
      </c>
      <c r="B2" s="249"/>
      <c r="C2" s="249"/>
      <c r="D2" s="250"/>
      <c r="E2" s="249" t="s">
        <v>1234</v>
      </c>
      <c r="F2" s="249"/>
      <c r="G2" s="251"/>
    </row>
    <row r="3" spans="1:10" ht="15.75" x14ac:dyDescent="0.25">
      <c r="A3" s="272" t="s">
        <v>1235</v>
      </c>
      <c r="B3" s="237"/>
      <c r="C3" s="237"/>
      <c r="D3" s="237"/>
      <c r="E3" s="237" t="s">
        <v>1236</v>
      </c>
      <c r="F3" s="237"/>
      <c r="G3" s="252"/>
    </row>
    <row r="4" spans="1:10" ht="18.75" x14ac:dyDescent="0.3">
      <c r="A4" s="266"/>
      <c r="B4" s="226"/>
      <c r="C4" s="227"/>
      <c r="D4" s="228"/>
      <c r="E4" s="228" t="s">
        <v>1237</v>
      </c>
      <c r="F4" s="228"/>
      <c r="G4" s="253"/>
    </row>
    <row r="5" spans="1:10" x14ac:dyDescent="0.25">
      <c r="A5" s="273" t="s">
        <v>1264</v>
      </c>
      <c r="B5" s="237"/>
      <c r="C5" s="237"/>
      <c r="D5" s="229" t="s">
        <v>1238</v>
      </c>
      <c r="E5" s="237"/>
      <c r="F5" s="229" t="s">
        <v>1239</v>
      </c>
      <c r="G5" s="252"/>
    </row>
    <row r="6" spans="1:10" ht="14.45" customHeight="1" x14ac:dyDescent="0.25">
      <c r="A6" s="267">
        <f>'Submission Sheet'!B7</f>
        <v>0</v>
      </c>
      <c r="B6" s="237"/>
      <c r="C6" s="237"/>
      <c r="D6" s="295"/>
      <c r="E6" s="295"/>
      <c r="F6" s="237"/>
      <c r="G6" s="252"/>
    </row>
    <row r="7" spans="1:10" ht="18.75" x14ac:dyDescent="0.3">
      <c r="A7" s="543"/>
      <c r="B7" s="544"/>
      <c r="C7" s="544"/>
      <c r="D7" s="518">
        <f>'Submission Sheet'!B9</f>
        <v>0</v>
      </c>
      <c r="E7" s="519">
        <f>'Submission Sheet'!B10</f>
        <v>0</v>
      </c>
      <c r="F7" s="294"/>
      <c r="G7" s="298">
        <f>'Submission Sheet'!B8</f>
        <v>0</v>
      </c>
    </row>
    <row r="8" spans="1:10" ht="18.75" x14ac:dyDescent="0.3">
      <c r="A8" s="268"/>
      <c r="B8" s="228"/>
      <c r="C8" s="228"/>
      <c r="D8" s="225" t="s">
        <v>1240</v>
      </c>
      <c r="E8" s="228"/>
      <c r="F8" s="228"/>
      <c r="G8" s="253"/>
      <c r="I8" s="149" t="s">
        <v>1309</v>
      </c>
    </row>
    <row r="9" spans="1:10" x14ac:dyDescent="0.25">
      <c r="A9" s="266" t="s">
        <v>1094</v>
      </c>
      <c r="B9" s="228"/>
      <c r="C9" s="228"/>
      <c r="D9" s="228"/>
      <c r="E9" s="228"/>
      <c r="F9" s="228"/>
      <c r="G9" s="253"/>
      <c r="I9" t="s">
        <v>1343</v>
      </c>
    </row>
    <row r="10" spans="1:10" ht="18.75" x14ac:dyDescent="0.3">
      <c r="A10" s="269">
        <v>1</v>
      </c>
      <c r="B10" s="228" t="s">
        <v>1241</v>
      </c>
      <c r="C10" s="228"/>
      <c r="D10" s="230" t="s">
        <v>1242</v>
      </c>
      <c r="E10" s="231">
        <f>'For RIH use Annual Ratios'!E8</f>
        <v>0</v>
      </c>
      <c r="F10" s="276"/>
      <c r="G10" s="277"/>
      <c r="J10" t="s">
        <v>1310</v>
      </c>
    </row>
    <row r="11" spans="1:10" ht="18.75" x14ac:dyDescent="0.3">
      <c r="A11" s="269">
        <v>2</v>
      </c>
      <c r="B11" s="228" t="s">
        <v>1243</v>
      </c>
      <c r="C11" s="228"/>
      <c r="D11" s="230" t="s">
        <v>1242</v>
      </c>
      <c r="E11" s="231">
        <f>'For RIH use Annual Ratios'!E11</f>
        <v>0</v>
      </c>
      <c r="F11" s="276"/>
      <c r="G11" s="277"/>
      <c r="J11" t="s">
        <v>1316</v>
      </c>
    </row>
    <row r="12" spans="1:10" ht="18.75" x14ac:dyDescent="0.3">
      <c r="A12" s="269">
        <v>3</v>
      </c>
      <c r="B12" s="228" t="s">
        <v>1244</v>
      </c>
      <c r="C12" s="228"/>
      <c r="D12" s="230" t="s">
        <v>1242</v>
      </c>
      <c r="E12" s="233">
        <f>'For RIH use Annual Ratios'!E16</f>
        <v>0</v>
      </c>
      <c r="F12" s="278"/>
      <c r="G12" s="279"/>
      <c r="J12" t="s">
        <v>1317</v>
      </c>
    </row>
    <row r="13" spans="1:10" ht="18.75" x14ac:dyDescent="0.3">
      <c r="A13" s="268"/>
      <c r="B13" s="228" t="s">
        <v>1245</v>
      </c>
      <c r="C13" s="228" t="s">
        <v>1246</v>
      </c>
      <c r="D13" s="228"/>
      <c r="E13" s="234"/>
      <c r="F13" s="230" t="s">
        <v>1242</v>
      </c>
      <c r="G13" s="254">
        <f>SUM(E10:E12)</f>
        <v>0</v>
      </c>
    </row>
    <row r="14" spans="1:10" x14ac:dyDescent="0.25">
      <c r="A14" s="274" t="s">
        <v>1247</v>
      </c>
      <c r="B14" s="228"/>
      <c r="C14" s="228"/>
      <c r="D14" s="228"/>
      <c r="E14" s="234"/>
      <c r="F14" s="228"/>
      <c r="G14" s="253"/>
    </row>
    <row r="15" spans="1:10" ht="18.75" x14ac:dyDescent="0.3">
      <c r="A15" s="269">
        <v>4</v>
      </c>
      <c r="B15" s="228" t="s">
        <v>1248</v>
      </c>
      <c r="C15" s="228"/>
      <c r="D15" s="230" t="s">
        <v>1242</v>
      </c>
      <c r="E15" s="231">
        <f>'For RIH use Annual Ratios'!E27</f>
        <v>0</v>
      </c>
      <c r="F15" s="276"/>
      <c r="G15" s="277"/>
    </row>
    <row r="16" spans="1:10" ht="18.75" x14ac:dyDescent="0.3">
      <c r="A16" s="269">
        <v>5</v>
      </c>
      <c r="B16" s="228" t="s">
        <v>1249</v>
      </c>
      <c r="C16" s="228"/>
      <c r="D16" s="230" t="s">
        <v>1242</v>
      </c>
      <c r="E16" s="231"/>
      <c r="F16" s="276"/>
      <c r="G16" s="277"/>
    </row>
    <row r="17" spans="1:9" ht="18.75" x14ac:dyDescent="0.3">
      <c r="A17" s="269">
        <v>6</v>
      </c>
      <c r="B17" s="228" t="s">
        <v>1250</v>
      </c>
      <c r="C17" s="228"/>
      <c r="D17" s="230" t="s">
        <v>1242</v>
      </c>
      <c r="E17" s="231"/>
      <c r="F17" s="276"/>
      <c r="G17" s="277"/>
    </row>
    <row r="18" spans="1:9" ht="18.75" x14ac:dyDescent="0.3">
      <c r="A18" s="269">
        <v>7</v>
      </c>
      <c r="B18" s="228" t="s">
        <v>1251</v>
      </c>
      <c r="C18" s="228"/>
      <c r="D18" s="230" t="s">
        <v>1242</v>
      </c>
      <c r="E18" s="231">
        <f>'For RIH use Annual Ratios'!E20</f>
        <v>0</v>
      </c>
      <c r="F18" s="276"/>
      <c r="G18" s="277"/>
    </row>
    <row r="19" spans="1:9" ht="18.75" x14ac:dyDescent="0.3">
      <c r="A19" s="269">
        <v>8</v>
      </c>
      <c r="B19" s="228" t="s">
        <v>1252</v>
      </c>
      <c r="C19" s="228"/>
      <c r="D19" s="230" t="s">
        <v>1242</v>
      </c>
      <c r="E19" s="231"/>
      <c r="F19" s="276"/>
      <c r="G19" s="277"/>
    </row>
    <row r="20" spans="1:9" ht="18.75" x14ac:dyDescent="0.3">
      <c r="A20" s="269">
        <v>9</v>
      </c>
      <c r="B20" s="228" t="s">
        <v>1253</v>
      </c>
      <c r="C20" s="228"/>
      <c r="D20" s="230" t="s">
        <v>1242</v>
      </c>
      <c r="E20" s="231"/>
      <c r="F20" s="276"/>
      <c r="G20" s="277"/>
    </row>
    <row r="21" spans="1:9" ht="18.75" x14ac:dyDescent="0.3">
      <c r="A21" s="269">
        <v>10</v>
      </c>
      <c r="B21" s="228" t="s">
        <v>1254</v>
      </c>
      <c r="C21" s="228"/>
      <c r="D21" s="230" t="s">
        <v>1242</v>
      </c>
      <c r="E21" s="231">
        <f>'For RIH use Annual Ratios'!E23+'For RIH use Annual Ratios'!E24</f>
        <v>0</v>
      </c>
      <c r="F21" s="276"/>
      <c r="G21" s="277"/>
      <c r="I21" t="s">
        <v>1321</v>
      </c>
    </row>
    <row r="22" spans="1:9" ht="18.75" x14ac:dyDescent="0.3">
      <c r="A22" s="269">
        <v>11</v>
      </c>
      <c r="B22" s="228" t="s">
        <v>1255</v>
      </c>
      <c r="C22" s="228"/>
      <c r="D22" s="230" t="s">
        <v>1242</v>
      </c>
      <c r="E22" s="231">
        <f>'For RIH use Annual Ratios'!E22</f>
        <v>0</v>
      </c>
      <c r="F22" s="276"/>
      <c r="G22" s="277"/>
    </row>
    <row r="23" spans="1:9" ht="18.75" x14ac:dyDescent="0.3">
      <c r="A23" s="269">
        <v>12</v>
      </c>
      <c r="B23" s="228" t="s">
        <v>1256</v>
      </c>
      <c r="C23" s="228"/>
      <c r="D23" s="230" t="s">
        <v>1242</v>
      </c>
      <c r="E23" s="231">
        <f>'For RIH use Annual Ratios'!E17</f>
        <v>0</v>
      </c>
      <c r="F23" s="276"/>
      <c r="G23" s="277"/>
    </row>
    <row r="24" spans="1:9" ht="18.75" x14ac:dyDescent="0.3">
      <c r="A24" s="269">
        <v>13</v>
      </c>
      <c r="B24" s="228" t="s">
        <v>1257</v>
      </c>
      <c r="C24" s="228"/>
      <c r="D24" s="230" t="s">
        <v>1242</v>
      </c>
      <c r="E24" s="231">
        <f>'For RIH use Annual Ratios'!E26</f>
        <v>0</v>
      </c>
      <c r="F24" s="278"/>
      <c r="G24" s="279"/>
    </row>
    <row r="25" spans="1:9" ht="18.75" x14ac:dyDescent="0.3">
      <c r="A25" s="269"/>
      <c r="B25" s="235" t="s">
        <v>1258</v>
      </c>
      <c r="C25" s="228" t="s">
        <v>1259</v>
      </c>
      <c r="D25" s="228"/>
      <c r="E25" s="234"/>
      <c r="F25" s="230" t="s">
        <v>1242</v>
      </c>
      <c r="G25" s="254">
        <f>SUM(E15:E24)</f>
        <v>0</v>
      </c>
    </row>
    <row r="26" spans="1:9" ht="18.75" x14ac:dyDescent="0.3">
      <c r="A26" s="269" t="s">
        <v>1360</v>
      </c>
      <c r="B26" s="235" t="s">
        <v>1260</v>
      </c>
      <c r="C26" s="228" t="s">
        <v>1261</v>
      </c>
      <c r="D26" s="228"/>
      <c r="E26" s="234"/>
      <c r="F26" s="230" t="s">
        <v>1242</v>
      </c>
      <c r="G26" s="254">
        <f>G13-G25</f>
        <v>0</v>
      </c>
    </row>
    <row r="27" spans="1:9" x14ac:dyDescent="0.25">
      <c r="A27" s="268"/>
      <c r="B27" s="228"/>
      <c r="C27" s="236"/>
      <c r="D27" s="228"/>
      <c r="E27" s="232"/>
      <c r="F27" s="228"/>
      <c r="G27" s="253"/>
    </row>
    <row r="28" spans="1:9" ht="15.75" thickBot="1" x14ac:dyDescent="0.3">
      <c r="A28" s="283"/>
      <c r="B28" s="280"/>
      <c r="C28" s="280" t="s">
        <v>1263</v>
      </c>
      <c r="D28" s="281"/>
      <c r="E28" s="282" t="s">
        <v>1262</v>
      </c>
      <c r="F28" s="280"/>
      <c r="G28" s="284"/>
    </row>
    <row r="29" spans="1:9" x14ac:dyDescent="0.25">
      <c r="A29" s="267"/>
      <c r="B29" s="237"/>
      <c r="C29" s="545"/>
      <c r="E29" s="547"/>
      <c r="F29" s="548"/>
      <c r="G29" s="549"/>
    </row>
    <row r="30" spans="1:9" ht="15.75" thickBot="1" x14ac:dyDescent="0.3">
      <c r="A30" s="270"/>
      <c r="B30" s="255"/>
      <c r="C30" s="546"/>
      <c r="D30" s="214"/>
      <c r="E30" s="550"/>
      <c r="F30" s="551"/>
      <c r="G30" s="552"/>
    </row>
  </sheetData>
  <sheetProtection algorithmName="SHA-512" hashValue="19Z+epjiqsye18hGhbpHyaEAbmgbCXPyJsg4cSHmt/q5AW16fPeizegCvh1A3+ImdRBDSd+at955wqUZs8wVeA==" saltValue="rUea9THdNVHH+2GaKlFJJQ==" spinCount="100000" sheet="1" objects="1" scenarios="1"/>
  <mergeCells count="3">
    <mergeCell ref="A7:C7"/>
    <mergeCell ref="C29:C30"/>
    <mergeCell ref="E29:G30"/>
  </mergeCells>
  <pageMargins left="0.7" right="0.7" top="0.75" bottom="0.75" header="0.3" footer="0.3"/>
  <pageSetup scale="8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N103"/>
  <sheetViews>
    <sheetView zoomScaleNormal="100" workbookViewId="0">
      <pane xSplit="5" ySplit="3" topLeftCell="F6" activePane="bottomRight" state="frozen"/>
      <selection activeCell="A28" sqref="A28"/>
      <selection pane="topRight" activeCell="A28" sqref="A28"/>
      <selection pane="bottomLeft" activeCell="A28" sqref="A28"/>
      <selection pane="bottomRight" activeCell="L7" sqref="L7"/>
    </sheetView>
  </sheetViews>
  <sheetFormatPr defaultColWidth="9" defaultRowHeight="15" outlineLevelRow="3" x14ac:dyDescent="0.25"/>
  <cols>
    <col min="1" max="1" width="3" style="337" customWidth="1"/>
    <col min="2" max="2" width="3.140625" style="337" customWidth="1"/>
    <col min="3" max="3" width="10.85546875" style="337" customWidth="1"/>
    <col min="4" max="4" width="39.7109375" style="337" customWidth="1"/>
    <col min="5" max="5" width="6.7109375" style="337" customWidth="1"/>
    <col min="6" max="6" width="53.5703125" style="337" customWidth="1"/>
    <col min="7" max="7" width="11.28515625" style="337" hidden="1" customWidth="1"/>
    <col min="8" max="8" width="11.5703125" style="337" hidden="1" customWidth="1"/>
    <col min="9" max="9" width="8.140625" style="337" customWidth="1"/>
    <col min="10" max="10" width="37.7109375" style="337" hidden="1" customWidth="1"/>
    <col min="11" max="11" width="11.5703125" style="337" hidden="1" customWidth="1"/>
    <col min="12" max="12" width="14.42578125" style="337" customWidth="1"/>
    <col min="13" max="13" width="10.5703125" style="337" customWidth="1"/>
    <col min="14" max="14" width="37.42578125" style="337" customWidth="1"/>
    <col min="15" max="16384" width="9" style="337"/>
  </cols>
  <sheetData>
    <row r="1" spans="3:14" x14ac:dyDescent="0.25">
      <c r="C1" s="336"/>
    </row>
    <row r="2" spans="3:14" x14ac:dyDescent="0.25">
      <c r="C2" s="338" t="s">
        <v>900</v>
      </c>
      <c r="D2" s="338"/>
      <c r="E2" s="338"/>
      <c r="F2" s="338"/>
    </row>
    <row r="3" spans="3:14" s="343" customFormat="1" ht="45" x14ac:dyDescent="0.25">
      <c r="C3" s="398" t="s">
        <v>0</v>
      </c>
      <c r="D3" s="339" t="s">
        <v>1</v>
      </c>
      <c r="E3" s="340" t="s">
        <v>2</v>
      </c>
      <c r="F3" s="340" t="s">
        <v>3</v>
      </c>
      <c r="G3" s="341" t="s">
        <v>4</v>
      </c>
      <c r="H3" s="341" t="s">
        <v>5</v>
      </c>
      <c r="I3" s="342" t="s">
        <v>848</v>
      </c>
      <c r="J3" s="341" t="s">
        <v>849</v>
      </c>
      <c r="K3" s="341" t="s">
        <v>850</v>
      </c>
      <c r="L3" s="341" t="s">
        <v>847</v>
      </c>
      <c r="M3" s="341" t="s">
        <v>962</v>
      </c>
      <c r="N3" s="341" t="s">
        <v>853</v>
      </c>
    </row>
    <row r="4" spans="3:14" s="351" customFormat="1" hidden="1" x14ac:dyDescent="0.25">
      <c r="C4" s="344">
        <v>10000</v>
      </c>
      <c r="D4" s="345" t="s">
        <v>775</v>
      </c>
      <c r="E4" s="346">
        <v>1</v>
      </c>
      <c r="F4" s="347"/>
      <c r="G4" s="346"/>
      <c r="H4" s="347"/>
      <c r="I4" s="386" t="s">
        <v>7</v>
      </c>
      <c r="J4" s="350" t="s">
        <v>775</v>
      </c>
      <c r="K4" s="386"/>
      <c r="L4" s="395"/>
      <c r="M4" s="349"/>
      <c r="N4" s="350"/>
    </row>
    <row r="5" spans="3:14" s="351" customFormat="1" hidden="1" outlineLevel="1" x14ac:dyDescent="0.25">
      <c r="C5" s="352">
        <v>11300</v>
      </c>
      <c r="D5" s="352" t="s">
        <v>776</v>
      </c>
      <c r="E5" s="353">
        <v>2</v>
      </c>
      <c r="F5" s="354"/>
      <c r="G5" s="353"/>
      <c r="H5" s="354"/>
      <c r="I5" s="353" t="s">
        <v>7</v>
      </c>
      <c r="J5" s="352" t="s">
        <v>776</v>
      </c>
      <c r="K5" s="443"/>
      <c r="L5" s="396">
        <f>SUM(L6,L8)</f>
        <v>0</v>
      </c>
      <c r="M5" s="357"/>
      <c r="N5" s="358"/>
    </row>
    <row r="6" spans="3:14" s="125" customFormat="1" outlineLevel="2" x14ac:dyDescent="0.25">
      <c r="C6" s="359">
        <v>11320</v>
      </c>
      <c r="D6" s="359" t="s">
        <v>777</v>
      </c>
      <c r="E6" s="360">
        <v>3</v>
      </c>
      <c r="F6" s="361"/>
      <c r="G6" s="360"/>
      <c r="H6" s="361"/>
      <c r="I6" s="360" t="s">
        <v>7</v>
      </c>
      <c r="J6" s="359" t="s">
        <v>777</v>
      </c>
      <c r="K6" s="385"/>
      <c r="L6" s="397">
        <f>SUM(L7)</f>
        <v>0</v>
      </c>
      <c r="M6" s="364" t="s">
        <v>963</v>
      </c>
      <c r="N6" s="365"/>
    </row>
    <row r="7" spans="3:14" s="125" customFormat="1" outlineLevel="3" x14ac:dyDescent="0.25">
      <c r="C7" s="366">
        <v>11320.01</v>
      </c>
      <c r="D7" s="367" t="s">
        <v>778</v>
      </c>
      <c r="E7" s="368">
        <v>4</v>
      </c>
      <c r="F7" s="369" t="s">
        <v>1376</v>
      </c>
      <c r="G7" s="368"/>
      <c r="H7" s="369"/>
      <c r="I7" s="368" t="s">
        <v>7</v>
      </c>
      <c r="J7" s="367"/>
      <c r="K7" s="133"/>
      <c r="L7" s="371"/>
      <c r="M7" s="372" t="s">
        <v>963</v>
      </c>
      <c r="N7" s="373"/>
    </row>
    <row r="8" spans="3:14" s="125" customFormat="1" outlineLevel="2" x14ac:dyDescent="0.25">
      <c r="C8" s="359">
        <v>11360</v>
      </c>
      <c r="D8" s="359" t="s">
        <v>779</v>
      </c>
      <c r="E8" s="360">
        <v>3</v>
      </c>
      <c r="F8" s="361"/>
      <c r="G8" s="360"/>
      <c r="H8" s="361"/>
      <c r="I8" s="360" t="s">
        <v>7</v>
      </c>
      <c r="J8" s="388"/>
      <c r="K8" s="385"/>
      <c r="L8" s="397">
        <f>SUM(L9:L10)</f>
        <v>0</v>
      </c>
      <c r="M8" s="364" t="s">
        <v>963</v>
      </c>
      <c r="N8" s="365"/>
    </row>
    <row r="9" spans="3:14" s="125" customFormat="1" hidden="1" outlineLevel="3" x14ac:dyDescent="0.25">
      <c r="C9" s="366">
        <v>11360.11</v>
      </c>
      <c r="D9" s="367" t="s">
        <v>780</v>
      </c>
      <c r="E9" s="368">
        <v>4</v>
      </c>
      <c r="F9" s="369"/>
      <c r="G9" s="368"/>
      <c r="H9" s="369"/>
      <c r="I9" s="368" t="s">
        <v>11</v>
      </c>
      <c r="J9" s="367"/>
      <c r="K9" s="133"/>
      <c r="L9" s="371"/>
      <c r="M9" s="372" t="s">
        <v>963</v>
      </c>
      <c r="N9" s="373"/>
    </row>
    <row r="10" spans="3:14" s="125" customFormat="1" outlineLevel="3" x14ac:dyDescent="0.25">
      <c r="C10" s="366">
        <v>11360.91</v>
      </c>
      <c r="D10" s="367" t="s">
        <v>781</v>
      </c>
      <c r="E10" s="368">
        <v>4</v>
      </c>
      <c r="F10" s="369"/>
      <c r="G10" s="368"/>
      <c r="H10" s="369"/>
      <c r="I10" s="368" t="s">
        <v>7</v>
      </c>
      <c r="J10" s="367"/>
      <c r="K10" s="133"/>
      <c r="L10" s="371"/>
      <c r="M10" s="372" t="s">
        <v>963</v>
      </c>
      <c r="N10" s="373"/>
    </row>
    <row r="11" spans="3:14" s="351" customFormat="1" hidden="1" outlineLevel="1" x14ac:dyDescent="0.25">
      <c r="C11" s="352">
        <v>11400</v>
      </c>
      <c r="D11" s="352" t="s">
        <v>782</v>
      </c>
      <c r="E11" s="353">
        <v>2</v>
      </c>
      <c r="F11" s="354"/>
      <c r="G11" s="353"/>
      <c r="H11" s="354"/>
      <c r="I11" s="353" t="s">
        <v>11</v>
      </c>
      <c r="J11" s="352" t="s">
        <v>782</v>
      </c>
      <c r="K11" s="443"/>
      <c r="L11" s="356"/>
      <c r="M11" s="357"/>
      <c r="N11" s="358"/>
    </row>
    <row r="12" spans="3:14" s="125" customFormat="1" hidden="1" outlineLevel="2" x14ac:dyDescent="0.25">
      <c r="C12" s="359">
        <v>11420</v>
      </c>
      <c r="D12" s="359" t="s">
        <v>782</v>
      </c>
      <c r="E12" s="360">
        <v>3</v>
      </c>
      <c r="F12" s="361"/>
      <c r="G12" s="360"/>
      <c r="H12" s="361"/>
      <c r="I12" s="360" t="s">
        <v>11</v>
      </c>
      <c r="J12" s="359" t="s">
        <v>782</v>
      </c>
      <c r="K12" s="385"/>
      <c r="L12" s="363"/>
      <c r="M12" s="364"/>
      <c r="N12" s="365"/>
    </row>
    <row r="13" spans="3:14" s="125" customFormat="1" hidden="1" outlineLevel="3" x14ac:dyDescent="0.25">
      <c r="C13" s="366">
        <v>11420.11</v>
      </c>
      <c r="D13" s="367" t="s">
        <v>783</v>
      </c>
      <c r="E13" s="368">
        <v>4</v>
      </c>
      <c r="F13" s="369"/>
      <c r="G13" s="368"/>
      <c r="H13" s="369"/>
      <c r="I13" s="368" t="s">
        <v>11</v>
      </c>
      <c r="J13" s="367"/>
      <c r="K13" s="133"/>
      <c r="L13" s="444"/>
      <c r="M13" s="372" t="s">
        <v>963</v>
      </c>
      <c r="N13" s="373"/>
    </row>
    <row r="14" spans="3:14" s="125" customFormat="1" hidden="1" outlineLevel="3" x14ac:dyDescent="0.25">
      <c r="C14" s="366">
        <v>11420.21</v>
      </c>
      <c r="D14" s="367" t="s">
        <v>784</v>
      </c>
      <c r="E14" s="368">
        <v>4</v>
      </c>
      <c r="F14" s="369"/>
      <c r="G14" s="368"/>
      <c r="H14" s="369"/>
      <c r="I14" s="368" t="s">
        <v>11</v>
      </c>
      <c r="J14" s="369"/>
      <c r="K14" s="133"/>
      <c r="L14" s="445"/>
      <c r="M14" s="372" t="s">
        <v>963</v>
      </c>
      <c r="N14" s="373"/>
    </row>
    <row r="15" spans="3:14" s="351" customFormat="1" hidden="1" outlineLevel="1" collapsed="1" x14ac:dyDescent="0.25">
      <c r="C15" s="352">
        <v>15100</v>
      </c>
      <c r="D15" s="352" t="s">
        <v>785</v>
      </c>
      <c r="E15" s="353">
        <v>2</v>
      </c>
      <c r="F15" s="354"/>
      <c r="G15" s="353"/>
      <c r="H15" s="354"/>
      <c r="I15" s="353" t="s">
        <v>11</v>
      </c>
      <c r="J15" s="352" t="s">
        <v>785</v>
      </c>
      <c r="K15" s="443"/>
      <c r="L15" s="356"/>
      <c r="M15" s="357"/>
      <c r="N15" s="358"/>
    </row>
    <row r="16" spans="3:14" s="125" customFormat="1" hidden="1" outlineLevel="2" x14ac:dyDescent="0.25">
      <c r="C16" s="359">
        <v>15120</v>
      </c>
      <c r="D16" s="359" t="s">
        <v>786</v>
      </c>
      <c r="E16" s="360">
        <v>3</v>
      </c>
      <c r="F16" s="361"/>
      <c r="G16" s="360"/>
      <c r="H16" s="361"/>
      <c r="I16" s="360" t="s">
        <v>11</v>
      </c>
      <c r="J16" s="359" t="s">
        <v>786</v>
      </c>
      <c r="K16" s="385"/>
      <c r="L16" s="363"/>
      <c r="M16" s="364"/>
      <c r="N16" s="365"/>
    </row>
    <row r="17" spans="1:14" s="125" customFormat="1" hidden="1" outlineLevel="3" x14ac:dyDescent="0.25">
      <c r="C17" s="366">
        <v>15120.01</v>
      </c>
      <c r="D17" s="367" t="s">
        <v>787</v>
      </c>
      <c r="E17" s="368">
        <v>4</v>
      </c>
      <c r="F17" s="369"/>
      <c r="G17" s="368"/>
      <c r="H17" s="369"/>
      <c r="I17" s="368" t="s">
        <v>11</v>
      </c>
      <c r="J17" s="367"/>
      <c r="K17" s="133"/>
      <c r="L17" s="371"/>
      <c r="M17" s="372" t="s">
        <v>963</v>
      </c>
      <c r="N17" s="373"/>
    </row>
    <row r="18" spans="1:14" s="125" customFormat="1" hidden="1" outlineLevel="3" x14ac:dyDescent="0.25">
      <c r="C18" s="366">
        <v>15120.11</v>
      </c>
      <c r="D18" s="367" t="s">
        <v>788</v>
      </c>
      <c r="E18" s="368">
        <v>4</v>
      </c>
      <c r="F18" s="369"/>
      <c r="G18" s="368"/>
      <c r="H18" s="369"/>
      <c r="I18" s="368" t="s">
        <v>11</v>
      </c>
      <c r="J18" s="367"/>
      <c r="K18" s="133"/>
      <c r="L18" s="446"/>
      <c r="M18" s="372"/>
      <c r="N18" s="373"/>
    </row>
    <row r="19" spans="1:14" s="125" customFormat="1" hidden="1" outlineLevel="3" x14ac:dyDescent="0.25">
      <c r="C19" s="366">
        <v>15120.12</v>
      </c>
      <c r="D19" s="367" t="s">
        <v>789</v>
      </c>
      <c r="E19" s="368">
        <v>4</v>
      </c>
      <c r="F19" s="369"/>
      <c r="G19" s="368"/>
      <c r="H19" s="369"/>
      <c r="I19" s="368" t="s">
        <v>11</v>
      </c>
      <c r="J19" s="369"/>
      <c r="K19" s="133"/>
      <c r="L19" s="371"/>
      <c r="M19" s="372" t="s">
        <v>963</v>
      </c>
      <c r="N19" s="373"/>
    </row>
    <row r="20" spans="1:14" s="125" customFormat="1" hidden="1" outlineLevel="3" x14ac:dyDescent="0.25">
      <c r="C20" s="366">
        <v>15120.13</v>
      </c>
      <c r="D20" s="367" t="s">
        <v>790</v>
      </c>
      <c r="E20" s="368">
        <v>4</v>
      </c>
      <c r="F20" s="369"/>
      <c r="G20" s="368"/>
      <c r="H20" s="369"/>
      <c r="I20" s="368" t="s">
        <v>11</v>
      </c>
      <c r="J20" s="369"/>
      <c r="K20" s="133"/>
      <c r="L20" s="447"/>
      <c r="M20" s="372"/>
      <c r="N20" s="373"/>
    </row>
    <row r="21" spans="1:14" s="125" customFormat="1" hidden="1" outlineLevel="3" x14ac:dyDescent="0.25">
      <c r="C21" s="366">
        <v>15120.21</v>
      </c>
      <c r="D21" s="367" t="s">
        <v>791</v>
      </c>
      <c r="E21" s="368">
        <v>4</v>
      </c>
      <c r="F21" s="369"/>
      <c r="G21" s="368"/>
      <c r="H21" s="369"/>
      <c r="I21" s="368" t="s">
        <v>11</v>
      </c>
      <c r="J21" s="367"/>
      <c r="K21" s="133"/>
      <c r="L21" s="446"/>
      <c r="M21" s="372"/>
      <c r="N21" s="373"/>
    </row>
    <row r="22" spans="1:14" s="125" customFormat="1" hidden="1" outlineLevel="3" x14ac:dyDescent="0.25">
      <c r="C22" s="366">
        <v>15120.22</v>
      </c>
      <c r="D22" s="367" t="s">
        <v>792</v>
      </c>
      <c r="E22" s="368">
        <v>4</v>
      </c>
      <c r="F22" s="369"/>
      <c r="G22" s="368"/>
      <c r="H22" s="369"/>
      <c r="I22" s="368" t="s">
        <v>11</v>
      </c>
      <c r="J22" s="369"/>
      <c r="K22" s="133"/>
      <c r="L22" s="371"/>
      <c r="M22" s="372" t="s">
        <v>963</v>
      </c>
      <c r="N22" s="373"/>
    </row>
    <row r="23" spans="1:14" s="125" customFormat="1" hidden="1" outlineLevel="3" x14ac:dyDescent="0.25">
      <c r="C23" s="366">
        <v>15120.23</v>
      </c>
      <c r="D23" s="367" t="s">
        <v>793</v>
      </c>
      <c r="E23" s="368">
        <v>4</v>
      </c>
      <c r="F23" s="369"/>
      <c r="G23" s="368"/>
      <c r="H23" s="369"/>
      <c r="I23" s="368" t="s">
        <v>11</v>
      </c>
      <c r="J23" s="369"/>
      <c r="K23" s="133"/>
      <c r="L23" s="371"/>
      <c r="M23" s="372"/>
      <c r="N23" s="373"/>
    </row>
    <row r="24" spans="1:14" s="125" customFormat="1" hidden="1" outlineLevel="3" x14ac:dyDescent="0.25">
      <c r="C24" s="366">
        <v>15120.31</v>
      </c>
      <c r="D24" s="367" t="s">
        <v>794</v>
      </c>
      <c r="E24" s="368">
        <v>4</v>
      </c>
      <c r="F24" s="369"/>
      <c r="G24" s="368"/>
      <c r="H24" s="369"/>
      <c r="I24" s="368" t="s">
        <v>11</v>
      </c>
      <c r="J24" s="367"/>
      <c r="K24" s="133"/>
      <c r="L24" s="446"/>
      <c r="M24" s="372"/>
      <c r="N24" s="373"/>
    </row>
    <row r="25" spans="1:14" s="125" customFormat="1" hidden="1" outlineLevel="3" x14ac:dyDescent="0.25">
      <c r="C25" s="366">
        <v>15120.32</v>
      </c>
      <c r="D25" s="367" t="s">
        <v>795</v>
      </c>
      <c r="E25" s="368">
        <v>4</v>
      </c>
      <c r="F25" s="369"/>
      <c r="G25" s="368"/>
      <c r="H25" s="369"/>
      <c r="I25" s="368" t="s">
        <v>11</v>
      </c>
      <c r="J25" s="369"/>
      <c r="K25" s="133"/>
      <c r="L25" s="371"/>
      <c r="M25" s="372" t="s">
        <v>963</v>
      </c>
      <c r="N25" s="373"/>
    </row>
    <row r="26" spans="1:14" s="125" customFormat="1" hidden="1" outlineLevel="3" x14ac:dyDescent="0.25">
      <c r="A26" s="125" t="s">
        <v>1360</v>
      </c>
      <c r="C26" s="366">
        <v>15120.33</v>
      </c>
      <c r="D26" s="367" t="s">
        <v>796</v>
      </c>
      <c r="E26" s="368">
        <v>4</v>
      </c>
      <c r="F26" s="369"/>
      <c r="G26" s="368"/>
      <c r="H26" s="369"/>
      <c r="I26" s="368" t="s">
        <v>11</v>
      </c>
      <c r="J26" s="369"/>
      <c r="K26" s="133"/>
      <c r="L26" s="447"/>
      <c r="M26" s="372"/>
      <c r="N26" s="373"/>
    </row>
    <row r="27" spans="1:14" s="125" customFormat="1" hidden="1" outlineLevel="3" x14ac:dyDescent="0.25">
      <c r="C27" s="366">
        <v>15120.41</v>
      </c>
      <c r="D27" s="367" t="s">
        <v>797</v>
      </c>
      <c r="E27" s="368">
        <v>4</v>
      </c>
      <c r="F27" s="369"/>
      <c r="G27" s="368"/>
      <c r="H27" s="369"/>
      <c r="I27" s="368" t="s">
        <v>11</v>
      </c>
      <c r="J27" s="369"/>
      <c r="K27" s="133"/>
      <c r="L27" s="446"/>
      <c r="M27" s="372"/>
      <c r="N27" s="373"/>
    </row>
    <row r="28" spans="1:14" s="125" customFormat="1" hidden="1" outlineLevel="3" x14ac:dyDescent="0.25">
      <c r="C28" s="366">
        <v>15120.42</v>
      </c>
      <c r="D28" s="367" t="s">
        <v>798</v>
      </c>
      <c r="E28" s="368">
        <v>4</v>
      </c>
      <c r="F28" s="369"/>
      <c r="G28" s="368"/>
      <c r="H28" s="369"/>
      <c r="I28" s="368" t="s">
        <v>11</v>
      </c>
      <c r="J28" s="369"/>
      <c r="K28" s="133"/>
      <c r="L28" s="371"/>
      <c r="M28" s="372" t="s">
        <v>963</v>
      </c>
      <c r="N28" s="373"/>
    </row>
    <row r="29" spans="1:14" s="125" customFormat="1" hidden="1" outlineLevel="3" x14ac:dyDescent="0.25">
      <c r="C29" s="366">
        <v>15120.43</v>
      </c>
      <c r="D29" s="367" t="s">
        <v>799</v>
      </c>
      <c r="E29" s="368">
        <v>4</v>
      </c>
      <c r="F29" s="369"/>
      <c r="G29" s="368"/>
      <c r="H29" s="369"/>
      <c r="I29" s="368" t="s">
        <v>11</v>
      </c>
      <c r="J29" s="369"/>
      <c r="K29" s="133"/>
      <c r="L29" s="371"/>
      <c r="M29" s="372"/>
      <c r="N29" s="373"/>
    </row>
    <row r="30" spans="1:14" s="351" customFormat="1" hidden="1" outlineLevel="1" collapsed="1" x14ac:dyDescent="0.25">
      <c r="C30" s="352">
        <v>15200</v>
      </c>
      <c r="D30" s="352" t="s">
        <v>800</v>
      </c>
      <c r="E30" s="353">
        <v>2</v>
      </c>
      <c r="F30" s="354"/>
      <c r="G30" s="353"/>
      <c r="H30" s="354"/>
      <c r="I30" s="353" t="s">
        <v>11</v>
      </c>
      <c r="J30" s="352" t="s">
        <v>800</v>
      </c>
      <c r="K30" s="443"/>
      <c r="L30" s="356"/>
      <c r="M30" s="357"/>
      <c r="N30" s="358"/>
    </row>
    <row r="31" spans="1:14" s="125" customFormat="1" hidden="1" outlineLevel="2" x14ac:dyDescent="0.25">
      <c r="C31" s="359">
        <v>15210</v>
      </c>
      <c r="D31" s="359" t="s">
        <v>801</v>
      </c>
      <c r="E31" s="360">
        <v>3</v>
      </c>
      <c r="F31" s="361"/>
      <c r="G31" s="360"/>
      <c r="H31" s="361"/>
      <c r="I31" s="360" t="s">
        <v>11</v>
      </c>
      <c r="J31" s="359" t="s">
        <v>801</v>
      </c>
      <c r="K31" s="385"/>
      <c r="L31" s="363"/>
      <c r="M31" s="364"/>
      <c r="N31" s="365"/>
    </row>
    <row r="32" spans="1:14" s="125" customFormat="1" hidden="1" outlineLevel="3" x14ac:dyDescent="0.25">
      <c r="C32" s="366">
        <v>15210.01</v>
      </c>
      <c r="D32" s="367" t="s">
        <v>802</v>
      </c>
      <c r="E32" s="368">
        <v>4</v>
      </c>
      <c r="F32" s="369"/>
      <c r="G32" s="368"/>
      <c r="H32" s="369"/>
      <c r="I32" s="368" t="s">
        <v>11</v>
      </c>
      <c r="J32" s="369"/>
      <c r="K32" s="133"/>
      <c r="L32" s="448"/>
      <c r="M32" s="449" t="s">
        <v>963</v>
      </c>
      <c r="N32" s="373"/>
    </row>
    <row r="33" spans="3:14" s="125" customFormat="1" hidden="1" outlineLevel="3" x14ac:dyDescent="0.25">
      <c r="C33" s="366">
        <v>15210.11</v>
      </c>
      <c r="D33" s="367" t="s">
        <v>803</v>
      </c>
      <c r="E33" s="368">
        <v>4</v>
      </c>
      <c r="F33" s="369"/>
      <c r="G33" s="368"/>
      <c r="H33" s="369"/>
      <c r="I33" s="368" t="s">
        <v>11</v>
      </c>
      <c r="J33" s="367"/>
      <c r="K33" s="133"/>
      <c r="L33" s="448"/>
      <c r="M33" s="449" t="s">
        <v>963</v>
      </c>
      <c r="N33" s="373"/>
    </row>
    <row r="34" spans="3:14" s="125" customFormat="1" hidden="1" outlineLevel="3" x14ac:dyDescent="0.25">
      <c r="C34" s="366">
        <v>15210.12</v>
      </c>
      <c r="D34" s="367" t="s">
        <v>804</v>
      </c>
      <c r="E34" s="368">
        <v>4</v>
      </c>
      <c r="F34" s="369"/>
      <c r="G34" s="368"/>
      <c r="H34" s="369"/>
      <c r="I34" s="368" t="s">
        <v>11</v>
      </c>
      <c r="J34" s="367"/>
      <c r="K34" s="133"/>
      <c r="L34" s="448"/>
      <c r="M34" s="449" t="s">
        <v>963</v>
      </c>
      <c r="N34" s="373"/>
    </row>
    <row r="35" spans="3:14" s="125" customFormat="1" hidden="1" outlineLevel="3" x14ac:dyDescent="0.25">
      <c r="C35" s="366">
        <v>15210.13</v>
      </c>
      <c r="D35" s="367" t="s">
        <v>805</v>
      </c>
      <c r="E35" s="368">
        <v>4</v>
      </c>
      <c r="F35" s="369"/>
      <c r="G35" s="368"/>
      <c r="H35" s="369"/>
      <c r="I35" s="368" t="s">
        <v>11</v>
      </c>
      <c r="J35" s="367"/>
      <c r="K35" s="133"/>
      <c r="L35" s="448"/>
      <c r="M35" s="449" t="s">
        <v>963</v>
      </c>
      <c r="N35" s="373"/>
    </row>
    <row r="36" spans="3:14" s="125" customFormat="1" hidden="1" outlineLevel="3" x14ac:dyDescent="0.25">
      <c r="C36" s="366">
        <v>15210.21</v>
      </c>
      <c r="D36" s="367" t="s">
        <v>806</v>
      </c>
      <c r="E36" s="368">
        <v>4</v>
      </c>
      <c r="F36" s="369"/>
      <c r="G36" s="368"/>
      <c r="H36" s="369"/>
      <c r="I36" s="368" t="s">
        <v>11</v>
      </c>
      <c r="J36" s="369"/>
      <c r="K36" s="133"/>
      <c r="L36" s="448"/>
      <c r="M36" s="449" t="s">
        <v>963</v>
      </c>
      <c r="N36" s="373"/>
    </row>
    <row r="37" spans="3:14" s="125" customFormat="1" hidden="1" outlineLevel="3" x14ac:dyDescent="0.25">
      <c r="C37" s="366">
        <v>15210.22</v>
      </c>
      <c r="D37" s="367" t="s">
        <v>807</v>
      </c>
      <c r="E37" s="368">
        <v>4</v>
      </c>
      <c r="F37" s="369"/>
      <c r="G37" s="368"/>
      <c r="H37" s="369"/>
      <c r="I37" s="368" t="s">
        <v>11</v>
      </c>
      <c r="J37" s="367"/>
      <c r="K37" s="133"/>
      <c r="L37" s="448"/>
      <c r="M37" s="449" t="s">
        <v>963</v>
      </c>
      <c r="N37" s="373"/>
    </row>
    <row r="38" spans="3:14" s="125" customFormat="1" hidden="1" outlineLevel="3" x14ac:dyDescent="0.25">
      <c r="C38" s="366">
        <v>15210.51</v>
      </c>
      <c r="D38" s="367" t="s">
        <v>808</v>
      </c>
      <c r="E38" s="368">
        <v>4</v>
      </c>
      <c r="F38" s="369" t="s">
        <v>809</v>
      </c>
      <c r="G38" s="368"/>
      <c r="H38" s="369"/>
      <c r="I38" s="368" t="s">
        <v>11</v>
      </c>
      <c r="J38" s="367"/>
      <c r="K38" s="133"/>
      <c r="L38" s="448"/>
      <c r="M38" s="449" t="s">
        <v>963</v>
      </c>
      <c r="N38" s="373"/>
    </row>
    <row r="39" spans="3:14" s="351" customFormat="1" hidden="1" outlineLevel="1" collapsed="1" x14ac:dyDescent="0.25">
      <c r="C39" s="352">
        <v>16800</v>
      </c>
      <c r="D39" s="352" t="s">
        <v>810</v>
      </c>
      <c r="E39" s="353">
        <v>2</v>
      </c>
      <c r="F39" s="354"/>
      <c r="G39" s="353"/>
      <c r="H39" s="354"/>
      <c r="I39" s="353" t="s">
        <v>7</v>
      </c>
      <c r="J39" s="352" t="s">
        <v>810</v>
      </c>
      <c r="K39" s="443"/>
      <c r="L39" s="396">
        <f>SUM(L40,L47,L54)</f>
        <v>0</v>
      </c>
      <c r="M39" s="357" t="s">
        <v>963</v>
      </c>
      <c r="N39" s="358"/>
    </row>
    <row r="40" spans="3:14" s="125" customFormat="1" outlineLevel="2" x14ac:dyDescent="0.25">
      <c r="C40" s="359">
        <v>16810</v>
      </c>
      <c r="D40" s="359" t="s">
        <v>811</v>
      </c>
      <c r="E40" s="360">
        <v>3</v>
      </c>
      <c r="F40" s="361"/>
      <c r="G40" s="360"/>
      <c r="H40" s="361"/>
      <c r="I40" s="360" t="s">
        <v>7</v>
      </c>
      <c r="J40" s="359" t="s">
        <v>811</v>
      </c>
      <c r="K40" s="385"/>
      <c r="L40" s="397">
        <f>SUM(L41:L46)</f>
        <v>0</v>
      </c>
      <c r="M40" s="364" t="s">
        <v>963</v>
      </c>
      <c r="N40" s="365"/>
    </row>
    <row r="41" spans="3:14" s="125" customFormat="1" outlineLevel="3" x14ac:dyDescent="0.25">
      <c r="C41" s="366">
        <v>16810.009999999998</v>
      </c>
      <c r="D41" s="367" t="s">
        <v>812</v>
      </c>
      <c r="E41" s="368">
        <v>4</v>
      </c>
      <c r="F41" s="369" t="s">
        <v>1303</v>
      </c>
      <c r="G41" s="368"/>
      <c r="H41" s="369"/>
      <c r="I41" s="368" t="s">
        <v>7</v>
      </c>
      <c r="J41" s="367"/>
      <c r="K41" s="133"/>
      <c r="L41" s="371"/>
      <c r="M41" s="372" t="s">
        <v>963</v>
      </c>
      <c r="N41" s="373"/>
    </row>
    <row r="42" spans="3:14" s="125" customFormat="1" outlineLevel="3" x14ac:dyDescent="0.25">
      <c r="C42" s="366">
        <v>16810.11</v>
      </c>
      <c r="D42" s="367" t="s">
        <v>813</v>
      </c>
      <c r="E42" s="368">
        <v>4</v>
      </c>
      <c r="F42" s="369"/>
      <c r="G42" s="368"/>
      <c r="H42" s="369"/>
      <c r="I42" s="368" t="s">
        <v>7</v>
      </c>
      <c r="J42" s="369"/>
      <c r="K42" s="133"/>
      <c r="L42" s="371"/>
      <c r="M42" s="372" t="s">
        <v>963</v>
      </c>
      <c r="N42" s="373"/>
    </row>
    <row r="43" spans="3:14" s="125" customFormat="1" hidden="1" outlineLevel="3" x14ac:dyDescent="0.25">
      <c r="C43" s="366">
        <v>16810.21</v>
      </c>
      <c r="D43" s="367" t="s">
        <v>814</v>
      </c>
      <c r="E43" s="368">
        <v>4</v>
      </c>
      <c r="F43" s="369"/>
      <c r="G43" s="368"/>
      <c r="H43" s="369"/>
      <c r="I43" s="368" t="s">
        <v>11</v>
      </c>
      <c r="J43" s="369"/>
      <c r="K43" s="133"/>
      <c r="L43" s="371"/>
      <c r="M43" s="372" t="s">
        <v>963</v>
      </c>
      <c r="N43" s="373"/>
    </row>
    <row r="44" spans="3:14" s="125" customFormat="1" hidden="1" outlineLevel="3" x14ac:dyDescent="0.25">
      <c r="C44" s="366">
        <v>16810.310000000001</v>
      </c>
      <c r="D44" s="367" t="s">
        <v>815</v>
      </c>
      <c r="E44" s="368">
        <v>4</v>
      </c>
      <c r="F44" s="369"/>
      <c r="G44" s="368"/>
      <c r="H44" s="369"/>
      <c r="I44" s="368" t="s">
        <v>11</v>
      </c>
      <c r="J44" s="369"/>
      <c r="K44" s="133"/>
      <c r="L44" s="371"/>
      <c r="M44" s="372" t="s">
        <v>963</v>
      </c>
      <c r="N44" s="373"/>
    </row>
    <row r="45" spans="3:14" s="125" customFormat="1" hidden="1" outlineLevel="3" x14ac:dyDescent="0.25">
      <c r="C45" s="366">
        <v>16810.41</v>
      </c>
      <c r="D45" s="367" t="s">
        <v>816</v>
      </c>
      <c r="E45" s="368">
        <v>4</v>
      </c>
      <c r="F45" s="369"/>
      <c r="G45" s="368"/>
      <c r="H45" s="369"/>
      <c r="I45" s="368" t="s">
        <v>11</v>
      </c>
      <c r="J45" s="369"/>
      <c r="K45" s="133"/>
      <c r="L45" s="371"/>
      <c r="M45" s="372" t="s">
        <v>963</v>
      </c>
      <c r="N45" s="373"/>
    </row>
    <row r="46" spans="3:14" s="125" customFormat="1" hidden="1" outlineLevel="3" x14ac:dyDescent="0.25">
      <c r="C46" s="366">
        <v>16810.509999999998</v>
      </c>
      <c r="D46" s="367" t="s">
        <v>817</v>
      </c>
      <c r="E46" s="368">
        <v>4</v>
      </c>
      <c r="F46" s="369"/>
      <c r="G46" s="368"/>
      <c r="H46" s="369"/>
      <c r="I46" s="368" t="s">
        <v>11</v>
      </c>
      <c r="J46" s="369"/>
      <c r="K46" s="133"/>
      <c r="L46" s="371"/>
      <c r="M46" s="372" t="s">
        <v>963</v>
      </c>
      <c r="N46" s="373"/>
    </row>
    <row r="47" spans="3:14" s="125" customFormat="1" outlineLevel="2" x14ac:dyDescent="0.25">
      <c r="C47" s="359">
        <v>16820</v>
      </c>
      <c r="D47" s="359" t="s">
        <v>818</v>
      </c>
      <c r="E47" s="360">
        <v>3</v>
      </c>
      <c r="F47" s="361"/>
      <c r="G47" s="360"/>
      <c r="H47" s="361"/>
      <c r="I47" s="360" t="s">
        <v>7</v>
      </c>
      <c r="J47" s="359" t="s">
        <v>818</v>
      </c>
      <c r="K47" s="385"/>
      <c r="L47" s="397">
        <f>SUM(L48:L53)</f>
        <v>0</v>
      </c>
      <c r="M47" s="364" t="s">
        <v>963</v>
      </c>
      <c r="N47" s="365"/>
    </row>
    <row r="48" spans="3:14" s="125" customFormat="1" outlineLevel="3" x14ac:dyDescent="0.25">
      <c r="C48" s="366">
        <v>16820.009999999998</v>
      </c>
      <c r="D48" s="367" t="s">
        <v>819</v>
      </c>
      <c r="E48" s="368">
        <v>4</v>
      </c>
      <c r="F48" s="369" t="s">
        <v>1303</v>
      </c>
      <c r="G48" s="368"/>
      <c r="H48" s="369"/>
      <c r="I48" s="368" t="s">
        <v>7</v>
      </c>
      <c r="J48" s="367"/>
      <c r="K48" s="133"/>
      <c r="L48" s="371"/>
      <c r="M48" s="372" t="s">
        <v>963</v>
      </c>
      <c r="N48" s="373"/>
    </row>
    <row r="49" spans="3:14" s="125" customFormat="1" outlineLevel="3" x14ac:dyDescent="0.25">
      <c r="C49" s="366">
        <v>16820.11</v>
      </c>
      <c r="D49" s="367" t="s">
        <v>820</v>
      </c>
      <c r="E49" s="368">
        <v>4</v>
      </c>
      <c r="F49" s="369"/>
      <c r="G49" s="368"/>
      <c r="H49" s="369"/>
      <c r="I49" s="368" t="s">
        <v>7</v>
      </c>
      <c r="J49" s="369"/>
      <c r="K49" s="133"/>
      <c r="L49" s="371"/>
      <c r="M49" s="372" t="s">
        <v>963</v>
      </c>
      <c r="N49" s="373"/>
    </row>
    <row r="50" spans="3:14" s="125" customFormat="1" hidden="1" outlineLevel="3" x14ac:dyDescent="0.25">
      <c r="C50" s="366">
        <v>16820.21</v>
      </c>
      <c r="D50" s="367" t="s">
        <v>821</v>
      </c>
      <c r="E50" s="368">
        <v>4</v>
      </c>
      <c r="F50" s="369"/>
      <c r="G50" s="368"/>
      <c r="H50" s="369"/>
      <c r="I50" s="368" t="s">
        <v>11</v>
      </c>
      <c r="J50" s="369"/>
      <c r="K50" s="133"/>
      <c r="L50" s="371"/>
      <c r="M50" s="372" t="s">
        <v>963</v>
      </c>
      <c r="N50" s="373"/>
    </row>
    <row r="51" spans="3:14" s="125" customFormat="1" hidden="1" outlineLevel="3" x14ac:dyDescent="0.25">
      <c r="C51" s="366">
        <v>16820.310000000001</v>
      </c>
      <c r="D51" s="367" t="s">
        <v>822</v>
      </c>
      <c r="E51" s="368">
        <v>4</v>
      </c>
      <c r="F51" s="369"/>
      <c r="G51" s="368"/>
      <c r="H51" s="369"/>
      <c r="I51" s="368" t="s">
        <v>11</v>
      </c>
      <c r="J51" s="369"/>
      <c r="K51" s="133"/>
      <c r="L51" s="371"/>
      <c r="M51" s="372" t="s">
        <v>963</v>
      </c>
      <c r="N51" s="373"/>
    </row>
    <row r="52" spans="3:14" s="125" customFormat="1" hidden="1" outlineLevel="3" x14ac:dyDescent="0.25">
      <c r="C52" s="366">
        <v>16820.41</v>
      </c>
      <c r="D52" s="367" t="s">
        <v>823</v>
      </c>
      <c r="E52" s="368">
        <v>4</v>
      </c>
      <c r="F52" s="369"/>
      <c r="G52" s="368"/>
      <c r="H52" s="369"/>
      <c r="I52" s="368" t="s">
        <v>11</v>
      </c>
      <c r="J52" s="369"/>
      <c r="K52" s="133"/>
      <c r="L52" s="371"/>
      <c r="M52" s="372" t="s">
        <v>963</v>
      </c>
      <c r="N52" s="373"/>
    </row>
    <row r="53" spans="3:14" s="125" customFormat="1" hidden="1" outlineLevel="3" x14ac:dyDescent="0.25">
      <c r="C53" s="366">
        <v>16820.509999999998</v>
      </c>
      <c r="D53" s="367" t="s">
        <v>824</v>
      </c>
      <c r="E53" s="368">
        <v>4</v>
      </c>
      <c r="F53" s="369"/>
      <c r="G53" s="368"/>
      <c r="H53" s="369"/>
      <c r="I53" s="368" t="s">
        <v>11</v>
      </c>
      <c r="J53" s="369"/>
      <c r="K53" s="133"/>
      <c r="L53" s="371"/>
      <c r="M53" s="372" t="s">
        <v>963</v>
      </c>
      <c r="N53" s="373"/>
    </row>
    <row r="54" spans="3:14" s="125" customFormat="1" outlineLevel="2" x14ac:dyDescent="0.25">
      <c r="C54" s="359">
        <v>16825</v>
      </c>
      <c r="D54" s="359" t="s">
        <v>825</v>
      </c>
      <c r="E54" s="360">
        <v>3</v>
      </c>
      <c r="F54" s="361"/>
      <c r="G54" s="360"/>
      <c r="H54" s="361"/>
      <c r="I54" s="360" t="s">
        <v>7</v>
      </c>
      <c r="J54" s="361"/>
      <c r="K54" s="385"/>
      <c r="L54" s="397">
        <f>SUM(L55:L60)</f>
        <v>0</v>
      </c>
      <c r="M54" s="364" t="s">
        <v>963</v>
      </c>
      <c r="N54" s="365"/>
    </row>
    <row r="55" spans="3:14" s="125" customFormat="1" outlineLevel="3" x14ac:dyDescent="0.25">
      <c r="C55" s="366">
        <v>16825.009999999998</v>
      </c>
      <c r="D55" s="367" t="s">
        <v>826</v>
      </c>
      <c r="E55" s="368">
        <v>4</v>
      </c>
      <c r="F55" s="369" t="s">
        <v>1303</v>
      </c>
      <c r="G55" s="368"/>
      <c r="H55" s="369"/>
      <c r="I55" s="368" t="s">
        <v>7</v>
      </c>
      <c r="J55" s="369"/>
      <c r="K55" s="133"/>
      <c r="L55" s="371"/>
      <c r="M55" s="372" t="s">
        <v>963</v>
      </c>
      <c r="N55" s="373"/>
    </row>
    <row r="56" spans="3:14" s="125" customFormat="1" outlineLevel="3" x14ac:dyDescent="0.25">
      <c r="C56" s="366">
        <v>16825.11</v>
      </c>
      <c r="D56" s="367" t="s">
        <v>827</v>
      </c>
      <c r="E56" s="368">
        <v>4</v>
      </c>
      <c r="F56" s="369"/>
      <c r="G56" s="368"/>
      <c r="H56" s="369"/>
      <c r="I56" s="368" t="s">
        <v>7</v>
      </c>
      <c r="J56" s="369"/>
      <c r="K56" s="133"/>
      <c r="L56" s="371"/>
      <c r="M56" s="372" t="s">
        <v>963</v>
      </c>
      <c r="N56" s="373"/>
    </row>
    <row r="57" spans="3:14" s="125" customFormat="1" hidden="1" outlineLevel="3" x14ac:dyDescent="0.25">
      <c r="C57" s="366">
        <v>16825.21</v>
      </c>
      <c r="D57" s="367" t="s">
        <v>828</v>
      </c>
      <c r="E57" s="368">
        <v>4</v>
      </c>
      <c r="F57" s="369"/>
      <c r="G57" s="368"/>
      <c r="H57" s="369"/>
      <c r="I57" s="368" t="s">
        <v>11</v>
      </c>
      <c r="J57" s="369"/>
      <c r="K57" s="133"/>
      <c r="L57" s="371"/>
      <c r="M57" s="372" t="s">
        <v>963</v>
      </c>
      <c r="N57" s="373"/>
    </row>
    <row r="58" spans="3:14" s="125" customFormat="1" hidden="1" outlineLevel="3" x14ac:dyDescent="0.25">
      <c r="C58" s="366">
        <v>16825.310000000001</v>
      </c>
      <c r="D58" s="367" t="s">
        <v>829</v>
      </c>
      <c r="E58" s="368">
        <v>4</v>
      </c>
      <c r="F58" s="369"/>
      <c r="G58" s="368"/>
      <c r="H58" s="369"/>
      <c r="I58" s="368" t="s">
        <v>11</v>
      </c>
      <c r="J58" s="369"/>
      <c r="K58" s="133"/>
      <c r="L58" s="371"/>
      <c r="M58" s="372" t="s">
        <v>963</v>
      </c>
      <c r="N58" s="373"/>
    </row>
    <row r="59" spans="3:14" s="125" customFormat="1" hidden="1" outlineLevel="3" x14ac:dyDescent="0.25">
      <c r="C59" s="366">
        <v>16825.41</v>
      </c>
      <c r="D59" s="367" t="s">
        <v>830</v>
      </c>
      <c r="E59" s="368">
        <v>4</v>
      </c>
      <c r="F59" s="369"/>
      <c r="G59" s="368"/>
      <c r="H59" s="369"/>
      <c r="I59" s="368" t="s">
        <v>11</v>
      </c>
      <c r="J59" s="369"/>
      <c r="K59" s="133"/>
      <c r="L59" s="371"/>
      <c r="M59" s="372" t="s">
        <v>963</v>
      </c>
      <c r="N59" s="373"/>
    </row>
    <row r="60" spans="3:14" s="125" customFormat="1" hidden="1" outlineLevel="3" x14ac:dyDescent="0.25">
      <c r="C60" s="366">
        <v>16825.509999999998</v>
      </c>
      <c r="D60" s="367" t="s">
        <v>831</v>
      </c>
      <c r="E60" s="368">
        <v>4</v>
      </c>
      <c r="F60" s="369"/>
      <c r="G60" s="368"/>
      <c r="H60" s="369"/>
      <c r="I60" s="368" t="s">
        <v>11</v>
      </c>
      <c r="J60" s="369"/>
      <c r="K60" s="133"/>
      <c r="L60" s="371"/>
      <c r="M60" s="372" t="s">
        <v>963</v>
      </c>
      <c r="N60" s="373"/>
    </row>
    <row r="61" spans="3:14" s="351" customFormat="1" hidden="1" outlineLevel="1" x14ac:dyDescent="0.25">
      <c r="C61" s="450">
        <v>17100</v>
      </c>
      <c r="D61" s="451" t="s">
        <v>832</v>
      </c>
      <c r="E61" s="353">
        <v>2</v>
      </c>
      <c r="F61" s="354"/>
      <c r="G61" s="353"/>
      <c r="H61" s="354"/>
      <c r="I61" s="353" t="s">
        <v>7</v>
      </c>
      <c r="J61" s="451" t="s">
        <v>832</v>
      </c>
      <c r="K61" s="443"/>
      <c r="L61" s="396"/>
      <c r="M61" s="357"/>
      <c r="N61" s="358"/>
    </row>
    <row r="62" spans="3:14" outlineLevel="2" x14ac:dyDescent="0.25">
      <c r="C62" s="452">
        <v>17110</v>
      </c>
      <c r="D62" s="393" t="s">
        <v>833</v>
      </c>
      <c r="E62" s="360">
        <v>3</v>
      </c>
      <c r="F62" s="361"/>
      <c r="G62" s="360"/>
      <c r="H62" s="361"/>
      <c r="I62" s="360" t="s">
        <v>7</v>
      </c>
      <c r="J62" s="393" t="s">
        <v>833</v>
      </c>
      <c r="K62" s="385"/>
      <c r="L62" s="397"/>
      <c r="M62" s="364"/>
      <c r="N62" s="365"/>
    </row>
    <row r="63" spans="3:14" hidden="1" outlineLevel="3" x14ac:dyDescent="0.25">
      <c r="C63" s="366">
        <v>17110.11</v>
      </c>
      <c r="D63" s="369" t="s">
        <v>834</v>
      </c>
      <c r="E63" s="368">
        <v>4</v>
      </c>
      <c r="F63" s="369"/>
      <c r="G63" s="368"/>
      <c r="H63" s="369"/>
      <c r="I63" s="368" t="s">
        <v>11</v>
      </c>
      <c r="J63" s="369"/>
      <c r="K63" s="133"/>
      <c r="L63" s="371"/>
      <c r="M63" s="372" t="s">
        <v>963</v>
      </c>
      <c r="N63" s="373"/>
    </row>
    <row r="64" spans="3:14" outlineLevel="3" x14ac:dyDescent="0.25">
      <c r="C64" s="366">
        <v>17110.21</v>
      </c>
      <c r="D64" s="369" t="s">
        <v>835</v>
      </c>
      <c r="E64" s="368">
        <v>4</v>
      </c>
      <c r="F64" s="369" t="s">
        <v>1375</v>
      </c>
      <c r="G64" s="368"/>
      <c r="H64" s="369"/>
      <c r="I64" s="368" t="s">
        <v>7</v>
      </c>
      <c r="J64" s="369"/>
      <c r="K64" s="133"/>
      <c r="L64" s="371">
        <f>'For RIH use Annual Ratios'!B7</f>
        <v>0</v>
      </c>
      <c r="M64" s="372" t="s">
        <v>963</v>
      </c>
      <c r="N64" s="373"/>
    </row>
    <row r="65" spans="3:14" outlineLevel="3" x14ac:dyDescent="0.25">
      <c r="C65" s="366">
        <v>17110.310000000001</v>
      </c>
      <c r="D65" s="369" t="s">
        <v>836</v>
      </c>
      <c r="E65" s="368">
        <v>4</v>
      </c>
      <c r="F65" s="369"/>
      <c r="G65" s="368"/>
      <c r="H65" s="369"/>
      <c r="I65" s="368" t="s">
        <v>7</v>
      </c>
      <c r="J65" s="369"/>
      <c r="K65" s="133"/>
      <c r="L65" s="371">
        <f>'For RIH Use Surplus Cash'!G26</f>
        <v>0</v>
      </c>
      <c r="M65" s="372" t="s">
        <v>963</v>
      </c>
      <c r="N65" s="373"/>
    </row>
    <row r="66" spans="3:14" hidden="1" outlineLevel="3" x14ac:dyDescent="0.25">
      <c r="C66" s="366">
        <v>17110.41</v>
      </c>
      <c r="D66" s="369" t="s">
        <v>837</v>
      </c>
      <c r="E66" s="368">
        <v>4</v>
      </c>
      <c r="F66" s="369"/>
      <c r="G66" s="368"/>
      <c r="H66" s="369"/>
      <c r="I66" s="368" t="s">
        <v>11</v>
      </c>
      <c r="J66" s="369"/>
      <c r="K66" s="133"/>
      <c r="L66" s="371"/>
      <c r="M66" s="372" t="s">
        <v>963</v>
      </c>
      <c r="N66" s="373"/>
    </row>
    <row r="67" spans="3:14" outlineLevel="2" x14ac:dyDescent="0.25">
      <c r="C67" s="452">
        <v>17120</v>
      </c>
      <c r="D67" s="393" t="s">
        <v>838</v>
      </c>
      <c r="E67" s="360">
        <v>3</v>
      </c>
      <c r="F67" s="361"/>
      <c r="G67" s="360"/>
      <c r="H67" s="361"/>
      <c r="I67" s="360" t="s">
        <v>7</v>
      </c>
      <c r="J67" s="393" t="s">
        <v>838</v>
      </c>
      <c r="K67" s="385"/>
      <c r="L67" s="397"/>
      <c r="M67" s="364"/>
      <c r="N67" s="365"/>
    </row>
    <row r="68" spans="3:14" hidden="1" outlineLevel="3" x14ac:dyDescent="0.25">
      <c r="C68" s="366">
        <v>17120.11</v>
      </c>
      <c r="D68" s="369" t="s">
        <v>839</v>
      </c>
      <c r="E68" s="368">
        <v>4</v>
      </c>
      <c r="F68" s="369" t="s">
        <v>1304</v>
      </c>
      <c r="G68" s="368"/>
      <c r="H68" s="369"/>
      <c r="I68" s="368" t="s">
        <v>11</v>
      </c>
      <c r="J68" s="369"/>
      <c r="K68" s="133"/>
      <c r="L68" s="453"/>
      <c r="M68" s="372" t="s">
        <v>963</v>
      </c>
      <c r="N68" s="373"/>
    </row>
    <row r="69" spans="3:14" hidden="1" outlineLevel="3" x14ac:dyDescent="0.25">
      <c r="C69" s="366">
        <v>17120.12</v>
      </c>
      <c r="D69" s="369" t="s">
        <v>840</v>
      </c>
      <c r="E69" s="368">
        <v>4</v>
      </c>
      <c r="F69" s="369"/>
      <c r="G69" s="368"/>
      <c r="H69" s="369"/>
      <c r="I69" s="368" t="s">
        <v>11</v>
      </c>
      <c r="J69" s="369"/>
      <c r="K69" s="133"/>
      <c r="L69" s="371"/>
      <c r="M69" s="372" t="s">
        <v>963</v>
      </c>
      <c r="N69" s="373"/>
    </row>
    <row r="70" spans="3:14" hidden="1" outlineLevel="3" x14ac:dyDescent="0.25">
      <c r="C70" s="366">
        <v>17120.13</v>
      </c>
      <c r="D70" s="369" t="s">
        <v>841</v>
      </c>
      <c r="E70" s="368">
        <v>4</v>
      </c>
      <c r="F70" s="369"/>
      <c r="G70" s="368"/>
      <c r="H70" s="369"/>
      <c r="I70" s="368" t="s">
        <v>11</v>
      </c>
      <c r="J70" s="369"/>
      <c r="K70" s="133"/>
      <c r="L70" s="371"/>
      <c r="M70" s="372" t="s">
        <v>963</v>
      </c>
      <c r="N70" s="373"/>
    </row>
    <row r="71" spans="3:14" hidden="1" outlineLevel="3" x14ac:dyDescent="0.25">
      <c r="C71" s="366">
        <v>17120.14</v>
      </c>
      <c r="D71" s="369" t="s">
        <v>842</v>
      </c>
      <c r="E71" s="368">
        <v>4</v>
      </c>
      <c r="F71" s="369"/>
      <c r="G71" s="368"/>
      <c r="H71" s="369"/>
      <c r="I71" s="368" t="s">
        <v>11</v>
      </c>
      <c r="J71" s="369"/>
      <c r="K71" s="133"/>
      <c r="L71" s="371"/>
      <c r="M71" s="372" t="s">
        <v>963</v>
      </c>
      <c r="N71" s="373"/>
    </row>
    <row r="72" spans="3:14" outlineLevel="3" x14ac:dyDescent="0.25">
      <c r="C72" s="366">
        <v>17120.21</v>
      </c>
      <c r="D72" s="369" t="s">
        <v>843</v>
      </c>
      <c r="E72" s="368">
        <v>4</v>
      </c>
      <c r="F72" s="369" t="s">
        <v>1405</v>
      </c>
      <c r="G72" s="368"/>
      <c r="H72" s="369"/>
      <c r="I72" s="368" t="s">
        <v>7</v>
      </c>
      <c r="J72" s="369"/>
      <c r="K72" s="133"/>
      <c r="L72" s="371"/>
      <c r="M72" s="372" t="s">
        <v>963</v>
      </c>
      <c r="N72" s="373"/>
    </row>
    <row r="73" spans="3:14" outlineLevel="3" x14ac:dyDescent="0.25">
      <c r="C73" s="366">
        <v>17120.310000000001</v>
      </c>
      <c r="D73" s="369" t="s">
        <v>844</v>
      </c>
      <c r="E73" s="368">
        <v>4</v>
      </c>
      <c r="F73" s="369"/>
      <c r="G73" s="368"/>
      <c r="H73" s="369"/>
      <c r="I73" s="368" t="s">
        <v>7</v>
      </c>
      <c r="J73" s="369"/>
      <c r="K73" s="133"/>
      <c r="L73" s="371"/>
      <c r="M73" s="372" t="s">
        <v>963</v>
      </c>
      <c r="N73" s="373"/>
    </row>
    <row r="74" spans="3:14" hidden="1" outlineLevel="3" x14ac:dyDescent="0.25">
      <c r="C74" s="452"/>
      <c r="D74" s="393" t="s">
        <v>1066</v>
      </c>
      <c r="E74" s="360"/>
      <c r="F74" s="361"/>
      <c r="G74" s="360"/>
      <c r="H74" s="361"/>
      <c r="I74" s="360" t="s">
        <v>7</v>
      </c>
      <c r="J74" s="393" t="s">
        <v>1066</v>
      </c>
      <c r="K74" s="385"/>
      <c r="L74" s="397"/>
      <c r="M74" s="364"/>
      <c r="N74" s="365"/>
    </row>
    <row r="75" spans="3:14" hidden="1" outlineLevel="3" x14ac:dyDescent="0.25">
      <c r="C75" s="454"/>
      <c r="D75" s="369" t="s">
        <v>1155</v>
      </c>
      <c r="E75" s="455"/>
      <c r="F75" s="456"/>
      <c r="G75" s="455"/>
      <c r="H75" s="457"/>
      <c r="I75" s="368" t="s">
        <v>7</v>
      </c>
      <c r="J75" s="458"/>
      <c r="K75" s="133"/>
      <c r="L75" s="459"/>
      <c r="M75" s="460"/>
      <c r="N75" s="373" t="s">
        <v>1305</v>
      </c>
    </row>
    <row r="76" spans="3:14" hidden="1" outlineLevel="3" x14ac:dyDescent="0.25">
      <c r="C76" s="454"/>
      <c r="D76" s="457" t="s">
        <v>1067</v>
      </c>
      <c r="E76" s="455"/>
      <c r="F76" s="456"/>
      <c r="G76" s="455"/>
      <c r="H76" s="457"/>
      <c r="I76" s="368" t="s">
        <v>7</v>
      </c>
      <c r="J76" s="458"/>
      <c r="K76" s="133"/>
      <c r="L76" s="461"/>
      <c r="M76" s="462"/>
      <c r="N76" s="463" t="s">
        <v>1299</v>
      </c>
    </row>
    <row r="77" spans="3:14" hidden="1" x14ac:dyDescent="0.25">
      <c r="C77" s="464" t="s">
        <v>846</v>
      </c>
      <c r="D77" s="464"/>
      <c r="E77" s="464"/>
      <c r="F77" s="464"/>
      <c r="G77" s="464"/>
      <c r="H77" s="465"/>
      <c r="I77" s="464"/>
      <c r="J77" s="464"/>
      <c r="K77" s="464"/>
      <c r="L77" s="466">
        <f>SUBTOTAL(109,Table135[Amount])</f>
        <v>0</v>
      </c>
      <c r="M77" s="464"/>
      <c r="N77" s="464"/>
    </row>
    <row r="78" spans="3:14" outlineLevel="3" x14ac:dyDescent="0.25">
      <c r="C78" s="467"/>
      <c r="D78" s="468" t="s">
        <v>1300</v>
      </c>
      <c r="E78" s="469"/>
      <c r="F78" s="470"/>
      <c r="G78" s="469"/>
      <c r="H78" s="470"/>
      <c r="I78" s="469"/>
      <c r="J78" s="468"/>
      <c r="K78" s="471"/>
      <c r="L78" s="489"/>
      <c r="M78" s="472"/>
      <c r="N78" s="473"/>
    </row>
    <row r="79" spans="3:14" x14ac:dyDescent="0.25">
      <c r="D79" s="369" t="s">
        <v>1156</v>
      </c>
      <c r="I79" s="368" t="s">
        <v>7</v>
      </c>
      <c r="N79" s="474"/>
    </row>
    <row r="80" spans="3:14" s="351" customFormat="1" outlineLevel="1" x14ac:dyDescent="0.25">
      <c r="C80" s="475"/>
      <c r="D80" s="476" t="s">
        <v>1301</v>
      </c>
      <c r="E80" s="477">
        <v>2</v>
      </c>
      <c r="F80" s="478" t="s">
        <v>1349</v>
      </c>
      <c r="G80" s="477"/>
      <c r="H80" s="478"/>
      <c r="I80" s="477" t="s">
        <v>7</v>
      </c>
      <c r="J80" s="476"/>
      <c r="K80" s="479"/>
      <c r="L80" s="490"/>
      <c r="M80" s="480"/>
      <c r="N80" s="481"/>
    </row>
    <row r="81" spans="3:14" outlineLevel="3" x14ac:dyDescent="0.25">
      <c r="C81" s="470" t="s">
        <v>1306</v>
      </c>
      <c r="D81" s="470"/>
      <c r="E81" s="469">
        <v>3</v>
      </c>
      <c r="F81" s="470"/>
      <c r="G81" s="469"/>
      <c r="H81" s="470"/>
      <c r="I81" s="469" t="s">
        <v>7</v>
      </c>
      <c r="J81" s="468"/>
      <c r="K81" s="471"/>
      <c r="L81" s="489"/>
      <c r="M81" s="472"/>
      <c r="N81" s="473"/>
    </row>
    <row r="82" spans="3:14" x14ac:dyDescent="0.25">
      <c r="C82" s="482"/>
      <c r="D82" s="482" t="s">
        <v>1174</v>
      </c>
      <c r="E82" s="433">
        <v>4</v>
      </c>
      <c r="F82" s="482" t="s">
        <v>1350</v>
      </c>
      <c r="G82" s="482"/>
      <c r="H82" s="482"/>
      <c r="I82" s="483" t="s">
        <v>7</v>
      </c>
      <c r="J82" s="482"/>
      <c r="K82" s="482"/>
      <c r="L82" s="482"/>
      <c r="M82" s="482"/>
      <c r="N82" s="482"/>
    </row>
    <row r="83" spans="3:14" x14ac:dyDescent="0.25">
      <c r="C83" s="482"/>
      <c r="D83" s="482" t="s">
        <v>1175</v>
      </c>
      <c r="E83" s="433">
        <v>4</v>
      </c>
      <c r="F83" s="482" t="s">
        <v>1350</v>
      </c>
      <c r="G83" s="482"/>
      <c r="H83" s="482"/>
      <c r="I83" s="483" t="s">
        <v>7</v>
      </c>
      <c r="J83" s="482"/>
      <c r="K83" s="482"/>
      <c r="L83" s="482"/>
      <c r="M83" s="482"/>
      <c r="N83" s="482"/>
    </row>
    <row r="84" spans="3:14" x14ac:dyDescent="0.25">
      <c r="C84" s="482"/>
      <c r="D84" s="482" t="s">
        <v>1176</v>
      </c>
      <c r="E84" s="433">
        <v>4</v>
      </c>
      <c r="F84" s="482" t="s">
        <v>1350</v>
      </c>
      <c r="G84" s="482"/>
      <c r="H84" s="482"/>
      <c r="I84" s="483" t="s">
        <v>7</v>
      </c>
      <c r="J84" s="482"/>
      <c r="K84" s="482"/>
      <c r="L84" s="482"/>
      <c r="M84" s="482"/>
      <c r="N84" s="482"/>
    </row>
    <row r="85" spans="3:14" x14ac:dyDescent="0.25">
      <c r="C85" s="484"/>
      <c r="D85" s="485" t="s">
        <v>1190</v>
      </c>
      <c r="E85" s="469">
        <v>3</v>
      </c>
      <c r="F85" s="485"/>
      <c r="G85" s="485"/>
      <c r="H85" s="485"/>
      <c r="I85" s="486" t="s">
        <v>7</v>
      </c>
      <c r="J85" s="485"/>
      <c r="K85" s="485"/>
      <c r="L85" s="491">
        <f>SUM(L82:L84)</f>
        <v>0</v>
      </c>
      <c r="M85" s="485"/>
      <c r="N85" s="487"/>
    </row>
    <row r="86" spans="3:14" x14ac:dyDescent="0.25">
      <c r="C86" s="482"/>
      <c r="D86" s="482" t="s">
        <v>1178</v>
      </c>
      <c r="E86" s="433">
        <v>4</v>
      </c>
      <c r="F86" s="482" t="s">
        <v>1350</v>
      </c>
      <c r="G86" s="482"/>
      <c r="H86" s="482"/>
      <c r="I86" s="483" t="s">
        <v>7</v>
      </c>
      <c r="J86" s="482"/>
      <c r="K86" s="482"/>
      <c r="L86" s="482"/>
      <c r="M86" s="482"/>
      <c r="N86" s="482"/>
    </row>
    <row r="87" spans="3:14" x14ac:dyDescent="0.25">
      <c r="C87" s="482"/>
      <c r="D87" s="482" t="s">
        <v>1177</v>
      </c>
      <c r="E87" s="433">
        <v>4</v>
      </c>
      <c r="F87" s="482" t="s">
        <v>1350</v>
      </c>
      <c r="G87" s="482"/>
      <c r="H87" s="482"/>
      <c r="I87" s="483" t="s">
        <v>7</v>
      </c>
      <c r="J87" s="482"/>
      <c r="K87" s="482"/>
      <c r="L87" s="482"/>
      <c r="M87" s="482"/>
      <c r="N87" s="482"/>
    </row>
    <row r="88" spans="3:14" x14ac:dyDescent="0.25">
      <c r="C88" s="482"/>
      <c r="D88" s="482" t="s">
        <v>1179</v>
      </c>
      <c r="E88" s="433">
        <v>4</v>
      </c>
      <c r="F88" s="482" t="s">
        <v>1350</v>
      </c>
      <c r="G88" s="482"/>
      <c r="H88" s="482"/>
      <c r="I88" s="483" t="s">
        <v>7</v>
      </c>
      <c r="J88" s="482"/>
      <c r="K88" s="482"/>
      <c r="L88" s="482"/>
      <c r="M88" s="482"/>
      <c r="N88" s="482"/>
    </row>
    <row r="89" spans="3:14" x14ac:dyDescent="0.25">
      <c r="C89" s="482"/>
      <c r="D89" s="482" t="s">
        <v>1180</v>
      </c>
      <c r="E89" s="433">
        <v>4</v>
      </c>
      <c r="F89" s="482" t="s">
        <v>1350</v>
      </c>
      <c r="G89" s="482"/>
      <c r="H89" s="482"/>
      <c r="I89" s="483" t="s">
        <v>7</v>
      </c>
      <c r="J89" s="482"/>
      <c r="K89" s="482"/>
      <c r="L89" s="482"/>
      <c r="M89" s="482"/>
      <c r="N89" s="482"/>
    </row>
    <row r="90" spans="3:14" x14ac:dyDescent="0.25">
      <c r="C90" s="482"/>
      <c r="D90" s="482" t="s">
        <v>1181</v>
      </c>
      <c r="E90" s="433">
        <v>4</v>
      </c>
      <c r="F90" s="482" t="s">
        <v>1350</v>
      </c>
      <c r="G90" s="482"/>
      <c r="H90" s="482"/>
      <c r="I90" s="483" t="s">
        <v>7</v>
      </c>
      <c r="J90" s="482"/>
      <c r="K90" s="482"/>
      <c r="L90" s="482"/>
      <c r="M90" s="482"/>
      <c r="N90" s="482"/>
    </row>
    <row r="91" spans="3:14" x14ac:dyDescent="0.25">
      <c r="C91" s="482"/>
      <c r="D91" s="482" t="s">
        <v>695</v>
      </c>
      <c r="E91" s="433">
        <v>4</v>
      </c>
      <c r="F91" s="482" t="s">
        <v>1350</v>
      </c>
      <c r="G91" s="482"/>
      <c r="H91" s="482"/>
      <c r="I91" s="483" t="s">
        <v>7</v>
      </c>
      <c r="J91" s="482"/>
      <c r="K91" s="482"/>
      <c r="L91" s="482"/>
      <c r="M91" s="482"/>
      <c r="N91" s="482"/>
    </row>
    <row r="92" spans="3:14" x14ac:dyDescent="0.25">
      <c r="C92" s="482"/>
      <c r="D92" s="482" t="s">
        <v>1182</v>
      </c>
      <c r="E92" s="433">
        <v>4</v>
      </c>
      <c r="F92" s="482" t="s">
        <v>1350</v>
      </c>
      <c r="G92" s="482"/>
      <c r="H92" s="482"/>
      <c r="I92" s="483" t="s">
        <v>7</v>
      </c>
      <c r="J92" s="482"/>
      <c r="K92" s="482"/>
      <c r="L92" s="482"/>
      <c r="M92" s="482"/>
      <c r="N92" s="482"/>
    </row>
    <row r="93" spans="3:14" x14ac:dyDescent="0.25">
      <c r="C93" s="482"/>
      <c r="D93" s="482" t="s">
        <v>1183</v>
      </c>
      <c r="E93" s="433">
        <v>4</v>
      </c>
      <c r="F93" s="482" t="s">
        <v>1350</v>
      </c>
      <c r="G93" s="482"/>
      <c r="H93" s="482"/>
      <c r="I93" s="483" t="s">
        <v>7</v>
      </c>
      <c r="J93" s="482"/>
      <c r="K93" s="482"/>
      <c r="L93" s="482"/>
      <c r="M93" s="482"/>
      <c r="N93" s="482"/>
    </row>
    <row r="94" spans="3:14" x14ac:dyDescent="0.25">
      <c r="C94" s="482"/>
      <c r="D94" s="482" t="s">
        <v>1184</v>
      </c>
      <c r="E94" s="433">
        <v>4</v>
      </c>
      <c r="F94" s="482" t="s">
        <v>1350</v>
      </c>
      <c r="G94" s="482"/>
      <c r="H94" s="482"/>
      <c r="I94" s="483" t="s">
        <v>7</v>
      </c>
      <c r="J94" s="482"/>
      <c r="K94" s="482"/>
      <c r="L94" s="482"/>
      <c r="M94" s="482"/>
      <c r="N94" s="482"/>
    </row>
    <row r="95" spans="3:14" x14ac:dyDescent="0.25">
      <c r="C95" s="482"/>
      <c r="D95" s="482" t="s">
        <v>1191</v>
      </c>
      <c r="E95" s="433">
        <v>4</v>
      </c>
      <c r="F95" s="482" t="s">
        <v>1350</v>
      </c>
      <c r="G95" s="482"/>
      <c r="H95" s="482"/>
      <c r="I95" s="483" t="s">
        <v>7</v>
      </c>
      <c r="J95" s="482"/>
      <c r="K95" s="482"/>
      <c r="L95" s="482"/>
      <c r="M95" s="482"/>
      <c r="N95" s="482"/>
    </row>
    <row r="96" spans="3:14" x14ac:dyDescent="0.25">
      <c r="C96" s="482"/>
      <c r="D96" s="482" t="s">
        <v>1185</v>
      </c>
      <c r="E96" s="433">
        <v>4</v>
      </c>
      <c r="F96" s="482" t="s">
        <v>1350</v>
      </c>
      <c r="G96" s="482"/>
      <c r="H96" s="482"/>
      <c r="I96" s="483" t="s">
        <v>7</v>
      </c>
      <c r="J96" s="482"/>
      <c r="K96" s="482"/>
      <c r="L96" s="482"/>
      <c r="M96" s="482"/>
      <c r="N96" s="482"/>
    </row>
    <row r="97" spans="3:14" x14ac:dyDescent="0.25">
      <c r="C97" s="482"/>
      <c r="D97" s="482" t="s">
        <v>1192</v>
      </c>
      <c r="E97" s="433">
        <v>4</v>
      </c>
      <c r="F97" s="482" t="s">
        <v>1350</v>
      </c>
      <c r="G97" s="482"/>
      <c r="H97" s="482"/>
      <c r="I97" s="483" t="s">
        <v>7</v>
      </c>
      <c r="J97" s="482"/>
      <c r="K97" s="482"/>
      <c r="L97" s="482"/>
      <c r="M97" s="482"/>
      <c r="N97" s="482"/>
    </row>
    <row r="98" spans="3:14" x14ac:dyDescent="0.25">
      <c r="C98" s="482"/>
      <c r="D98" s="482" t="s">
        <v>1186</v>
      </c>
      <c r="E98" s="433">
        <v>4</v>
      </c>
      <c r="F98" s="482" t="s">
        <v>1350</v>
      </c>
      <c r="G98" s="482"/>
      <c r="H98" s="482"/>
      <c r="I98" s="483" t="s">
        <v>7</v>
      </c>
      <c r="J98" s="482"/>
      <c r="K98" s="482"/>
      <c r="L98" s="482"/>
      <c r="M98" s="482"/>
      <c r="N98" s="482"/>
    </row>
    <row r="99" spans="3:14" x14ac:dyDescent="0.25">
      <c r="C99" s="482"/>
      <c r="D99" s="482" t="s">
        <v>1193</v>
      </c>
      <c r="E99" s="433">
        <v>4</v>
      </c>
      <c r="F99" s="482" t="s">
        <v>1350</v>
      </c>
      <c r="G99" s="482"/>
      <c r="H99" s="482"/>
      <c r="I99" s="483" t="s">
        <v>7</v>
      </c>
      <c r="J99" s="482"/>
      <c r="K99" s="482"/>
      <c r="L99" s="482"/>
      <c r="M99" s="482"/>
      <c r="N99" s="482"/>
    </row>
    <row r="100" spans="3:14" x14ac:dyDescent="0.25">
      <c r="C100" s="482"/>
      <c r="D100" s="482" t="s">
        <v>1279</v>
      </c>
      <c r="E100" s="433">
        <v>4</v>
      </c>
      <c r="F100" s="482" t="s">
        <v>1350</v>
      </c>
      <c r="G100" s="482"/>
      <c r="H100" s="482"/>
      <c r="I100" s="483" t="s">
        <v>7</v>
      </c>
      <c r="J100" s="482"/>
      <c r="K100" s="482"/>
      <c r="L100" s="482"/>
      <c r="M100" s="482"/>
      <c r="N100" s="482"/>
    </row>
    <row r="101" spans="3:14" x14ac:dyDescent="0.25">
      <c r="C101" s="482"/>
      <c r="D101" s="482" t="s">
        <v>1288</v>
      </c>
      <c r="E101" s="433">
        <v>4</v>
      </c>
      <c r="F101" s="482" t="s">
        <v>1350</v>
      </c>
      <c r="G101" s="482"/>
      <c r="H101" s="482"/>
      <c r="I101" s="483" t="s">
        <v>7</v>
      </c>
      <c r="J101" s="482"/>
      <c r="K101" s="482"/>
      <c r="L101" s="482"/>
      <c r="M101" s="482"/>
      <c r="N101" s="482"/>
    </row>
    <row r="102" spans="3:14" x14ac:dyDescent="0.25">
      <c r="C102" s="482"/>
      <c r="D102" s="482" t="s">
        <v>1289</v>
      </c>
      <c r="E102" s="433">
        <v>4</v>
      </c>
      <c r="F102" s="482" t="s">
        <v>1350</v>
      </c>
      <c r="G102" s="482"/>
      <c r="H102" s="482"/>
      <c r="I102" s="483" t="s">
        <v>7</v>
      </c>
      <c r="J102" s="482"/>
      <c r="K102" s="482"/>
      <c r="L102" s="482"/>
      <c r="M102" s="482"/>
      <c r="N102" s="482"/>
    </row>
    <row r="103" spans="3:14" x14ac:dyDescent="0.25">
      <c r="C103" s="482"/>
      <c r="D103" s="482" t="s">
        <v>1293</v>
      </c>
      <c r="E103" s="488">
        <v>4</v>
      </c>
      <c r="F103" s="482" t="s">
        <v>1350</v>
      </c>
      <c r="G103" s="482"/>
      <c r="H103" s="482"/>
      <c r="I103" s="483" t="s">
        <v>7</v>
      </c>
      <c r="J103" s="482"/>
      <c r="K103" s="482"/>
      <c r="L103" s="482"/>
      <c r="M103" s="482"/>
      <c r="N103" s="482"/>
    </row>
  </sheetData>
  <sheetProtection algorithmName="SHA-512" hashValue="ooowFri51xiO6XoulCA59voHgilaPBEAS+BgJu/GCH4Toe7iUzZsJCJuH9cUUXmU2eU/QQ3tCLKtkI3cqTnWlA==" saltValue="IEzZyD/6KRyfnRogU3tBAQ==" spinCount="100000" sheet="1" objects="1" scenarios="1"/>
  <dataValidations disablePrompts="1" count="1">
    <dataValidation type="list" errorStyle="warning" showInputMessage="1" showErrorMessage="1" errorTitle="SmartDox" error="The value you entered for the dropdown is not valid." sqref="L27 L24 L21 L18" xr:uid="{00000000-0002-0000-0500-000000000000}">
      <formula1>SD_D_PL_YesNo_Name</formula1>
    </dataValidation>
  </dataValidations>
  <pageMargins left="0.7" right="0.7" top="0.75" bottom="0.75" header="0.3" footer="0.3"/>
  <pageSetup orientation="portrait" horizontalDpi="4294967295" verticalDpi="4294967295" r:id="rId1"/>
  <legacy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9D928-F7F5-4D7B-A172-839C6B4362A0}">
  <sheetPr>
    <tabColor rgb="FFFFFF00"/>
    <pageSetUpPr fitToPage="1"/>
  </sheetPr>
  <dimension ref="A1:M44"/>
  <sheetViews>
    <sheetView zoomScaleNormal="100" workbookViewId="0">
      <selection activeCell="I28" sqref="I28"/>
    </sheetView>
  </sheetViews>
  <sheetFormatPr defaultRowHeight="15" x14ac:dyDescent="0.25"/>
  <cols>
    <col min="1" max="1" width="37.7109375" bestFit="1" customWidth="1"/>
    <col min="2" max="2" width="28.7109375" customWidth="1"/>
    <col min="3" max="3" width="11" customWidth="1"/>
    <col min="4" max="4" width="14.140625" customWidth="1"/>
    <col min="9" max="9" width="28.85546875" bestFit="1" customWidth="1"/>
    <col min="10" max="10" width="14.42578125" customWidth="1"/>
    <col min="11" max="11" width="14.5703125" customWidth="1"/>
  </cols>
  <sheetData>
    <row r="1" spans="1:13" ht="15.75" thickBot="1" x14ac:dyDescent="0.3">
      <c r="A1" s="256" t="s">
        <v>1296</v>
      </c>
      <c r="B1" s="301"/>
      <c r="C1" s="285"/>
      <c r="E1" s="213" t="s">
        <v>1339</v>
      </c>
      <c r="H1" s="256" t="s">
        <v>1297</v>
      </c>
      <c r="I1" s="285"/>
      <c r="J1" s="285"/>
    </row>
    <row r="2" spans="1:13" ht="15.75" thickTop="1" x14ac:dyDescent="0.25">
      <c r="A2" s="3" t="s">
        <v>1319</v>
      </c>
      <c r="B2" s="297">
        <f>'Submission Sheet'!B7</f>
        <v>0</v>
      </c>
      <c r="C2" s="296"/>
      <c r="E2" s="213" t="s">
        <v>1340</v>
      </c>
      <c r="F2" s="258"/>
      <c r="H2" s="302"/>
      <c r="I2" s="303"/>
      <c r="J2" s="303"/>
      <c r="K2" s="303"/>
      <c r="L2" s="213"/>
      <c r="M2" s="213"/>
    </row>
    <row r="3" spans="1:13" x14ac:dyDescent="0.25">
      <c r="A3" s="257" t="s">
        <v>1295</v>
      </c>
      <c r="B3" s="300">
        <f>'Submission Sheet'!B10</f>
        <v>0</v>
      </c>
      <c r="C3" s="258"/>
      <c r="E3" s="213"/>
      <c r="F3" s="258"/>
      <c r="H3" s="302"/>
      <c r="I3" s="303"/>
      <c r="J3" s="303"/>
      <c r="K3" s="303"/>
      <c r="L3" s="213"/>
      <c r="M3" s="213"/>
    </row>
    <row r="4" spans="1:13" x14ac:dyDescent="0.25">
      <c r="A4" s="257" t="s">
        <v>1320</v>
      </c>
      <c r="B4" s="297">
        <f>'Submission Sheet'!B8</f>
        <v>0</v>
      </c>
      <c r="C4" s="258"/>
      <c r="E4" s="213"/>
      <c r="F4" s="258"/>
      <c r="H4" s="302"/>
      <c r="I4" s="303"/>
      <c r="J4" s="303"/>
      <c r="K4" s="303"/>
      <c r="L4" s="213"/>
      <c r="M4" s="213"/>
    </row>
    <row r="5" spans="1:13" ht="15.75" thickBot="1" x14ac:dyDescent="0.3">
      <c r="E5" s="305" t="s">
        <v>1330</v>
      </c>
      <c r="F5" s="305" t="s">
        <v>1331</v>
      </c>
      <c r="H5" s="256" t="s">
        <v>1329</v>
      </c>
      <c r="I5" s="304"/>
      <c r="J5" s="553"/>
      <c r="K5" s="553"/>
      <c r="L5" s="305" t="s">
        <v>1330</v>
      </c>
      <c r="M5" s="305" t="s">
        <v>1331</v>
      </c>
    </row>
    <row r="6" spans="1:13" ht="15.75" thickTop="1" x14ac:dyDescent="0.25">
      <c r="A6" s="258" t="s">
        <v>1280</v>
      </c>
      <c r="B6" s="258"/>
      <c r="C6" s="258"/>
      <c r="D6" s="258"/>
      <c r="E6" s="258"/>
      <c r="F6" s="258"/>
      <c r="H6" s="258" t="s">
        <v>1280</v>
      </c>
      <c r="I6" s="258"/>
      <c r="J6" s="258"/>
      <c r="K6" s="258"/>
      <c r="L6" s="258"/>
      <c r="M6" s="258"/>
    </row>
    <row r="7" spans="1:13" x14ac:dyDescent="0.25">
      <c r="A7" s="258" t="s">
        <v>1281</v>
      </c>
      <c r="B7" s="258"/>
      <c r="C7" s="258"/>
      <c r="D7" s="497">
        <f>'Receipts &amp; Disb and Other'!L85</f>
        <v>0</v>
      </c>
      <c r="E7" s="201"/>
      <c r="F7" s="259">
        <f>D7-E7</f>
        <v>0</v>
      </c>
      <c r="H7" s="258" t="s">
        <v>1281</v>
      </c>
      <c r="I7" s="258"/>
      <c r="J7" s="258"/>
      <c r="K7" s="204">
        <f>'Receipts &amp; Disb and Other'!L85</f>
        <v>0</v>
      </c>
      <c r="L7" s="201"/>
      <c r="M7" s="259">
        <f>K7-L7</f>
        <v>0</v>
      </c>
    </row>
    <row r="8" spans="1:13" x14ac:dyDescent="0.25">
      <c r="A8" s="258" t="s">
        <v>1282</v>
      </c>
      <c r="B8" s="258"/>
      <c r="C8" s="258"/>
      <c r="D8" s="497">
        <f>'Receipts &amp; Disb and Other'!L79</f>
        <v>0</v>
      </c>
      <c r="E8" s="201"/>
      <c r="F8" s="259">
        <f>D8-E8</f>
        <v>0</v>
      </c>
      <c r="H8" s="258" t="s">
        <v>1282</v>
      </c>
      <c r="I8" s="258"/>
      <c r="J8" s="258"/>
      <c r="K8" s="204">
        <f>'Receipts &amp; Disb and Other'!L79</f>
        <v>0</v>
      </c>
      <c r="L8" s="201"/>
      <c r="M8" s="259">
        <f>K8-L8</f>
        <v>0</v>
      </c>
    </row>
    <row r="9" spans="1:13" x14ac:dyDescent="0.25">
      <c r="A9" s="258" t="s">
        <v>1302</v>
      </c>
      <c r="B9" s="258"/>
      <c r="C9" s="258"/>
      <c r="D9" s="257"/>
      <c r="E9" s="257"/>
      <c r="F9" s="258"/>
      <c r="H9" s="258" t="s">
        <v>1302</v>
      </c>
      <c r="I9" s="258"/>
      <c r="J9" s="258"/>
      <c r="K9" s="257"/>
      <c r="L9" s="257"/>
      <c r="M9" s="258"/>
    </row>
    <row r="10" spans="1:13" x14ac:dyDescent="0.25">
      <c r="A10" s="258"/>
      <c r="B10" s="258" t="s">
        <v>1327</v>
      </c>
      <c r="C10" s="201"/>
      <c r="D10" s="259"/>
      <c r="E10" s="201"/>
      <c r="F10" s="259">
        <f>C10-E10</f>
        <v>0</v>
      </c>
      <c r="H10" s="258"/>
      <c r="I10" s="258" t="s">
        <v>1327</v>
      </c>
      <c r="J10" s="201"/>
      <c r="K10" s="259"/>
      <c r="L10" s="201"/>
      <c r="M10" s="259">
        <f>J10-L10</f>
        <v>0</v>
      </c>
    </row>
    <row r="11" spans="1:13" ht="15" customHeight="1" x14ac:dyDescent="0.25">
      <c r="A11" s="258"/>
      <c r="B11" s="258" t="s">
        <v>1328</v>
      </c>
      <c r="C11" s="201"/>
      <c r="D11" s="204">
        <f>SUM(C10:C11)</f>
        <v>0</v>
      </c>
      <c r="E11" s="201"/>
      <c r="F11" s="259">
        <f>C11-E11</f>
        <v>0</v>
      </c>
      <c r="H11" s="258"/>
      <c r="I11" s="258" t="s">
        <v>1328</v>
      </c>
      <c r="J11" s="201"/>
      <c r="K11" s="204">
        <f>SUM(J10:J11)</f>
        <v>0</v>
      </c>
      <c r="L11" s="201"/>
      <c r="M11" s="259">
        <f>J11-L11</f>
        <v>0</v>
      </c>
    </row>
    <row r="12" spans="1:13" x14ac:dyDescent="0.25">
      <c r="A12" s="260" t="s">
        <v>1283</v>
      </c>
      <c r="B12" s="260"/>
      <c r="C12" s="260"/>
      <c r="D12" s="497">
        <f>SUM(D7:D11)</f>
        <v>0</v>
      </c>
      <c r="E12" s="498">
        <f>SUM(E7:E11)</f>
        <v>0</v>
      </c>
      <c r="F12" s="259">
        <f>+C13-E12</f>
        <v>0</v>
      </c>
      <c r="H12" s="260" t="s">
        <v>1283</v>
      </c>
      <c r="I12" s="260"/>
      <c r="J12" s="260"/>
      <c r="K12" s="204">
        <f>SUM(K7:K11)</f>
        <v>0</v>
      </c>
      <c r="L12" s="501">
        <f>SUM(L7:L11)</f>
        <v>0</v>
      </c>
      <c r="M12" s="259">
        <f>+J13-L12</f>
        <v>0</v>
      </c>
    </row>
    <row r="13" spans="1:13" x14ac:dyDescent="0.25">
      <c r="A13" s="258"/>
      <c r="B13" s="258"/>
      <c r="C13" s="258"/>
      <c r="D13" s="257"/>
      <c r="E13" s="257"/>
      <c r="F13" s="258"/>
      <c r="H13" s="258"/>
      <c r="I13" s="258"/>
      <c r="J13" s="258"/>
      <c r="K13" s="257"/>
      <c r="L13" s="257"/>
      <c r="M13" s="257"/>
    </row>
    <row r="14" spans="1:13" x14ac:dyDescent="0.25">
      <c r="A14" s="258" t="s">
        <v>1284</v>
      </c>
      <c r="B14" s="258"/>
      <c r="C14" s="258"/>
      <c r="D14" s="257"/>
      <c r="E14" s="257"/>
      <c r="F14" s="258"/>
      <c r="H14" s="258" t="s">
        <v>1284</v>
      </c>
      <c r="I14" s="258"/>
      <c r="J14" s="258"/>
      <c r="K14" s="257"/>
      <c r="L14" s="257"/>
      <c r="M14" s="258"/>
    </row>
    <row r="15" spans="1:13" x14ac:dyDescent="0.25">
      <c r="A15" s="258" t="s">
        <v>1281</v>
      </c>
      <c r="B15" s="258"/>
      <c r="C15" s="259"/>
      <c r="D15" s="259"/>
      <c r="E15" s="259"/>
      <c r="F15" s="258"/>
      <c r="H15" s="258" t="s">
        <v>1281</v>
      </c>
      <c r="I15" s="258"/>
      <c r="J15" s="259"/>
      <c r="K15" s="259"/>
      <c r="L15" s="259"/>
      <c r="M15" s="258"/>
    </row>
    <row r="16" spans="1:13" x14ac:dyDescent="0.25">
      <c r="A16" s="258"/>
      <c r="B16" s="258" t="s">
        <v>1177</v>
      </c>
      <c r="C16" s="286">
        <f>'Receipts &amp; Disb and Other'!L87</f>
        <v>0</v>
      </c>
      <c r="D16" s="259"/>
      <c r="E16" s="201"/>
      <c r="F16" s="259">
        <f t="shared" ref="F16:F23" si="0">+C17-E16</f>
        <v>0</v>
      </c>
      <c r="H16" s="258"/>
      <c r="I16" s="258" t="s">
        <v>1177</v>
      </c>
      <c r="J16" s="286">
        <f>'Receipts &amp; Disb and Other'!L87</f>
        <v>0</v>
      </c>
      <c r="K16" s="259"/>
      <c r="L16" s="201"/>
      <c r="M16" s="259">
        <f t="shared" ref="M16:M23" si="1">+J17-L16</f>
        <v>0</v>
      </c>
    </row>
    <row r="17" spans="1:13" x14ac:dyDescent="0.25">
      <c r="A17" s="258"/>
      <c r="B17" s="258" t="s">
        <v>1178</v>
      </c>
      <c r="C17" s="286">
        <f>'Receipts &amp; Disb and Other'!L86</f>
        <v>0</v>
      </c>
      <c r="D17" s="259"/>
      <c r="E17" s="201"/>
      <c r="F17" s="259">
        <f t="shared" si="0"/>
        <v>0</v>
      </c>
      <c r="H17" s="258"/>
      <c r="I17" s="258" t="s">
        <v>1178</v>
      </c>
      <c r="J17" s="286">
        <f>'Receipts &amp; Disb and Other'!L86</f>
        <v>0</v>
      </c>
      <c r="K17" s="259"/>
      <c r="L17" s="201"/>
      <c r="M17" s="259">
        <f t="shared" si="1"/>
        <v>0</v>
      </c>
    </row>
    <row r="18" spans="1:13" x14ac:dyDescent="0.25">
      <c r="A18" s="258"/>
      <c r="B18" s="258" t="s">
        <v>1179</v>
      </c>
      <c r="C18" s="286">
        <f>'Receipts &amp; Disb and Other'!L88</f>
        <v>0</v>
      </c>
      <c r="D18" s="259"/>
      <c r="E18" s="201"/>
      <c r="F18" s="259">
        <f t="shared" si="0"/>
        <v>0</v>
      </c>
      <c r="H18" s="258"/>
      <c r="I18" s="258" t="s">
        <v>1179</v>
      </c>
      <c r="J18" s="286">
        <f>'Receipts &amp; Disb and Other'!L88</f>
        <v>0</v>
      </c>
      <c r="K18" s="259"/>
      <c r="L18" s="201"/>
      <c r="M18" s="259">
        <f t="shared" si="1"/>
        <v>0</v>
      </c>
    </row>
    <row r="19" spans="1:13" x14ac:dyDescent="0.25">
      <c r="A19" s="258"/>
      <c r="B19" s="258" t="s">
        <v>1285</v>
      </c>
      <c r="C19" s="286">
        <f>'Receipts &amp; Disb and Other'!L89</f>
        <v>0</v>
      </c>
      <c r="D19" s="259"/>
      <c r="E19" s="201"/>
      <c r="F19" s="259">
        <f t="shared" si="0"/>
        <v>0</v>
      </c>
      <c r="H19" s="258"/>
      <c r="I19" s="258" t="s">
        <v>1285</v>
      </c>
      <c r="J19" s="286">
        <f>'Receipts &amp; Disb and Other'!L89</f>
        <v>0</v>
      </c>
      <c r="K19" s="259"/>
      <c r="L19" s="201"/>
      <c r="M19" s="259">
        <f t="shared" si="1"/>
        <v>0</v>
      </c>
    </row>
    <row r="20" spans="1:13" x14ac:dyDescent="0.25">
      <c r="A20" s="258"/>
      <c r="B20" s="258" t="s">
        <v>1286</v>
      </c>
      <c r="C20" s="286">
        <f>'Receipts &amp; Disb and Other'!L90</f>
        <v>0</v>
      </c>
      <c r="D20" s="259"/>
      <c r="E20" s="201"/>
      <c r="F20" s="259">
        <f t="shared" si="0"/>
        <v>0</v>
      </c>
      <c r="H20" s="258"/>
      <c r="I20" s="258" t="s">
        <v>1286</v>
      </c>
      <c r="J20" s="286">
        <f>'Receipts &amp; Disb and Other'!L90</f>
        <v>0</v>
      </c>
      <c r="K20" s="259"/>
      <c r="L20" s="201"/>
      <c r="M20" s="259">
        <f t="shared" si="1"/>
        <v>0</v>
      </c>
    </row>
    <row r="21" spans="1:13" x14ac:dyDescent="0.25">
      <c r="A21" s="258"/>
      <c r="B21" s="258" t="s">
        <v>1287</v>
      </c>
      <c r="C21" s="286">
        <f>'Receipts &amp; Disb and Other'!L91+'Receipts &amp; Disb and Other'!L92+'Receipts &amp; Disb and Other'!L93+'Receipts &amp; Disb and Other'!L95</f>
        <v>0</v>
      </c>
      <c r="D21" s="259"/>
      <c r="E21" s="201"/>
      <c r="F21" s="259">
        <f t="shared" si="0"/>
        <v>0</v>
      </c>
      <c r="H21" s="258"/>
      <c r="I21" s="258" t="s">
        <v>1287</v>
      </c>
      <c r="J21" s="286">
        <f>'Receipts &amp; Disb and Other'!L91+'Receipts &amp; Disb and Other'!L92+'Receipts &amp; Disb and Other'!L93+'Receipts &amp; Disb and Other'!L95</f>
        <v>0</v>
      </c>
      <c r="K21" s="259"/>
      <c r="L21" s="201"/>
      <c r="M21" s="259">
        <f t="shared" si="1"/>
        <v>0</v>
      </c>
    </row>
    <row r="22" spans="1:13" x14ac:dyDescent="0.25">
      <c r="A22" s="258"/>
      <c r="B22" s="258" t="s">
        <v>1288</v>
      </c>
      <c r="C22" s="286">
        <f>'Receipts &amp; Disb and Other'!L101</f>
        <v>0</v>
      </c>
      <c r="D22" s="259"/>
      <c r="E22" s="201"/>
      <c r="F22" s="259">
        <f t="shared" si="0"/>
        <v>0</v>
      </c>
      <c r="H22" s="258"/>
      <c r="I22" s="258" t="s">
        <v>1288</v>
      </c>
      <c r="J22" s="286">
        <f>'Receipts &amp; Disb and Other'!L101</f>
        <v>0</v>
      </c>
      <c r="K22" s="259"/>
      <c r="L22" s="201"/>
      <c r="M22" s="259">
        <f t="shared" si="1"/>
        <v>0</v>
      </c>
    </row>
    <row r="23" spans="1:13" x14ac:dyDescent="0.25">
      <c r="A23" s="258"/>
      <c r="B23" s="258" t="s">
        <v>1289</v>
      </c>
      <c r="C23" s="286">
        <f>'Receipts &amp; Disb and Other'!L102</f>
        <v>0</v>
      </c>
      <c r="D23" s="259"/>
      <c r="E23" s="201"/>
      <c r="F23" s="259">
        <f t="shared" si="0"/>
        <v>0</v>
      </c>
      <c r="H23" s="258"/>
      <c r="I23" s="258" t="s">
        <v>1289</v>
      </c>
      <c r="J23" s="286">
        <f>'Receipts &amp; Disb and Other'!L102</f>
        <v>0</v>
      </c>
      <c r="K23" s="259"/>
      <c r="L23" s="201"/>
      <c r="M23" s="259">
        <f t="shared" si="1"/>
        <v>0</v>
      </c>
    </row>
    <row r="24" spans="1:13" x14ac:dyDescent="0.25">
      <c r="A24" s="258"/>
      <c r="B24" s="258"/>
      <c r="C24" s="261"/>
      <c r="D24" s="497">
        <f>SUM(C16:C24)</f>
        <v>0</v>
      </c>
      <c r="E24" s="286">
        <f>SUM(E16:E23)</f>
        <v>0</v>
      </c>
      <c r="F24" s="259">
        <f>+C25-E24</f>
        <v>0</v>
      </c>
      <c r="H24" s="258"/>
      <c r="I24" s="258"/>
      <c r="J24" s="261"/>
      <c r="K24" s="204">
        <f>SUM(J16:J24)</f>
        <v>0</v>
      </c>
      <c r="L24" s="286">
        <f>SUM(L16:L23)</f>
        <v>0</v>
      </c>
      <c r="M24" s="259">
        <f>+J25-L24</f>
        <v>0</v>
      </c>
    </row>
    <row r="25" spans="1:13" x14ac:dyDescent="0.25">
      <c r="A25" s="258"/>
      <c r="B25" s="258"/>
      <c r="C25" s="259"/>
      <c r="D25" s="259"/>
      <c r="E25" s="259"/>
      <c r="F25" s="259"/>
      <c r="H25" s="258"/>
      <c r="I25" s="258"/>
      <c r="J25" s="259"/>
      <c r="K25" s="259"/>
      <c r="L25" s="259"/>
      <c r="M25" s="259"/>
    </row>
    <row r="26" spans="1:13" x14ac:dyDescent="0.25">
      <c r="A26" s="258" t="s">
        <v>1290</v>
      </c>
      <c r="B26" s="258"/>
      <c r="C26" s="258"/>
      <c r="D26" s="286">
        <f>-'Receipts &amp; Disb and Other'!L6</f>
        <v>0</v>
      </c>
      <c r="E26" s="201"/>
      <c r="F26" s="259">
        <f t="shared" ref="F26:F33" si="2">+C27-E26</f>
        <v>0</v>
      </c>
      <c r="H26" s="258" t="s">
        <v>1290</v>
      </c>
      <c r="I26" s="258"/>
      <c r="J26" s="258"/>
      <c r="K26" s="286">
        <f>-'Receipts &amp; Disb and Other'!L6</f>
        <v>0</v>
      </c>
      <c r="L26" s="201"/>
      <c r="M26" s="259">
        <f t="shared" ref="M26:M29" si="3">+J27-L26</f>
        <v>0</v>
      </c>
    </row>
    <row r="27" spans="1:13" x14ac:dyDescent="0.25">
      <c r="A27" s="258" t="s">
        <v>1291</v>
      </c>
      <c r="B27" s="258"/>
      <c r="C27" s="258"/>
      <c r="D27" s="286">
        <f>-'Receipts &amp; Disb and Other'!L96</f>
        <v>0</v>
      </c>
      <c r="E27" s="201"/>
      <c r="F27" s="259">
        <f t="shared" si="2"/>
        <v>0</v>
      </c>
      <c r="H27" s="258" t="s">
        <v>1291</v>
      </c>
      <c r="I27" s="258"/>
      <c r="J27" s="258"/>
      <c r="K27" s="286">
        <f>-'Receipts &amp; Disb and Other'!L96</f>
        <v>0</v>
      </c>
      <c r="L27" s="201"/>
      <c r="M27" s="259">
        <f t="shared" si="3"/>
        <v>0</v>
      </c>
    </row>
    <row r="28" spans="1:13" x14ac:dyDescent="0.25">
      <c r="A28" s="258" t="s">
        <v>1292</v>
      </c>
      <c r="B28" s="258"/>
      <c r="C28" s="258"/>
      <c r="D28" s="286">
        <f>-'Receipts &amp; Disb and Other'!L39</f>
        <v>0</v>
      </c>
      <c r="E28" s="201"/>
      <c r="F28" s="259">
        <f t="shared" si="2"/>
        <v>0</v>
      </c>
      <c r="H28" s="258" t="s">
        <v>1292</v>
      </c>
      <c r="I28" s="258"/>
      <c r="J28" s="258"/>
      <c r="K28" s="286">
        <f>-'Receipts &amp; Disb and Other'!L39</f>
        <v>0</v>
      </c>
      <c r="L28" s="201"/>
      <c r="M28" s="259">
        <f t="shared" si="3"/>
        <v>0</v>
      </c>
    </row>
    <row r="29" spans="1:13" x14ac:dyDescent="0.25">
      <c r="A29" s="258" t="s">
        <v>1293</v>
      </c>
      <c r="B29" s="258"/>
      <c r="C29" s="258"/>
      <c r="D29" s="286">
        <f>-'Receipts &amp; Disb and Other'!L103</f>
        <v>0</v>
      </c>
      <c r="E29" s="201"/>
      <c r="F29" s="259">
        <f t="shared" si="2"/>
        <v>0</v>
      </c>
      <c r="H29" s="258" t="s">
        <v>1293</v>
      </c>
      <c r="I29" s="258"/>
      <c r="J29" s="258"/>
      <c r="K29" s="286">
        <f>-'Receipts &amp; Disb and Other'!L103</f>
        <v>0</v>
      </c>
      <c r="L29" s="201"/>
      <c r="M29" s="259">
        <f t="shared" si="3"/>
        <v>0</v>
      </c>
    </row>
    <row r="30" spans="1:13" x14ac:dyDescent="0.25">
      <c r="A30" s="258"/>
      <c r="B30" s="258"/>
      <c r="C30" s="258"/>
      <c r="D30" s="259"/>
      <c r="E30" s="259"/>
      <c r="F30" s="259"/>
      <c r="H30" s="258"/>
      <c r="I30" s="258"/>
      <c r="J30" s="258"/>
      <c r="K30" s="259"/>
      <c r="L30" s="259"/>
      <c r="M30" s="259"/>
    </row>
    <row r="31" spans="1:13" x14ac:dyDescent="0.25">
      <c r="A31" s="260" t="s">
        <v>1294</v>
      </c>
      <c r="B31" s="258"/>
      <c r="C31" s="258"/>
      <c r="D31" s="497">
        <f>SUM(D24:D30)</f>
        <v>0</v>
      </c>
      <c r="E31" s="286">
        <f>SUM(E26:E29)</f>
        <v>0</v>
      </c>
      <c r="F31" s="259">
        <f t="shared" si="2"/>
        <v>0</v>
      </c>
      <c r="H31" s="258" t="s">
        <v>1332</v>
      </c>
      <c r="I31" s="258"/>
      <c r="J31" s="259"/>
      <c r="K31" s="259"/>
      <c r="L31" s="259"/>
      <c r="M31" s="259"/>
    </row>
    <row r="32" spans="1:13" x14ac:dyDescent="0.25">
      <c r="A32" s="258"/>
      <c r="B32" s="258"/>
      <c r="C32" s="258"/>
      <c r="D32" s="257"/>
      <c r="E32" s="259"/>
      <c r="F32" s="259"/>
      <c r="H32" s="258" t="s">
        <v>1333</v>
      </c>
      <c r="I32" s="258"/>
      <c r="J32" s="286">
        <f>'Balance Sheet'!L246</f>
        <v>0</v>
      </c>
      <c r="K32" s="259"/>
      <c r="L32" s="201"/>
      <c r="M32" s="259">
        <f>+J33-L32</f>
        <v>0</v>
      </c>
    </row>
    <row r="33" spans="1:13" x14ac:dyDescent="0.25">
      <c r="A33" s="287" t="s">
        <v>1197</v>
      </c>
      <c r="B33" s="287"/>
      <c r="C33" s="287"/>
      <c r="D33" s="203">
        <f>+D12+D31</f>
        <v>0</v>
      </c>
      <c r="E33" s="286">
        <f>+E12+E31</f>
        <v>0</v>
      </c>
      <c r="F33" s="259">
        <f t="shared" si="2"/>
        <v>0</v>
      </c>
      <c r="H33" s="258" t="s">
        <v>1334</v>
      </c>
      <c r="I33" s="258"/>
      <c r="J33" s="286">
        <f>'Balance Sheet'!L267</f>
        <v>0</v>
      </c>
      <c r="K33" s="259"/>
      <c r="L33" s="201"/>
      <c r="M33" s="259">
        <f t="shared" ref="M33:M34" si="4">+J34-L33</f>
        <v>0</v>
      </c>
    </row>
    <row r="34" spans="1:13" x14ac:dyDescent="0.25">
      <c r="E34" s="259"/>
      <c r="F34" s="258"/>
      <c r="H34" s="258" t="s">
        <v>1335</v>
      </c>
      <c r="I34" s="258"/>
      <c r="J34" s="499">
        <f>'Balance Sheet'!L297</f>
        <v>0</v>
      </c>
      <c r="K34" s="286">
        <f>SUM(J32:J34)</f>
        <v>0</v>
      </c>
      <c r="L34" s="201"/>
      <c r="M34" s="259">
        <f t="shared" si="4"/>
        <v>0</v>
      </c>
    </row>
    <row r="35" spans="1:13" x14ac:dyDescent="0.25">
      <c r="E35" s="259"/>
      <c r="F35" s="258"/>
      <c r="H35" s="258"/>
      <c r="I35" s="258"/>
      <c r="J35" s="259"/>
      <c r="K35" s="259"/>
      <c r="L35" s="259"/>
      <c r="M35" s="259"/>
    </row>
    <row r="36" spans="1:13" x14ac:dyDescent="0.25">
      <c r="E36" s="259"/>
      <c r="F36" s="259"/>
      <c r="H36" s="258" t="s">
        <v>1336</v>
      </c>
      <c r="I36" s="258"/>
      <c r="J36" s="259" t="s">
        <v>1338</v>
      </c>
      <c r="K36" s="259"/>
      <c r="L36" s="259"/>
      <c r="M36" s="259"/>
    </row>
    <row r="37" spans="1:13" x14ac:dyDescent="0.25">
      <c r="A37" t="s">
        <v>1344</v>
      </c>
      <c r="D37" s="311"/>
      <c r="E37" s="259"/>
      <c r="F37" s="258"/>
      <c r="H37" s="258" t="s">
        <v>1333</v>
      </c>
      <c r="I37" s="258"/>
      <c r="J37" s="201"/>
      <c r="L37" s="201"/>
      <c r="M37" s="259">
        <f t="shared" ref="M37:M39" si="5">+J38-L37</f>
        <v>0</v>
      </c>
    </row>
    <row r="38" spans="1:13" x14ac:dyDescent="0.25">
      <c r="E38" s="259"/>
      <c r="F38" s="258"/>
      <c r="H38" s="258" t="s">
        <v>1334</v>
      </c>
      <c r="I38" s="258"/>
      <c r="J38" s="201"/>
      <c r="K38" s="259"/>
      <c r="L38" s="201"/>
      <c r="M38" s="259">
        <f t="shared" si="5"/>
        <v>0</v>
      </c>
    </row>
    <row r="39" spans="1:13" x14ac:dyDescent="0.25">
      <c r="E39" s="259"/>
      <c r="F39" s="258"/>
      <c r="H39" s="258" t="s">
        <v>1335</v>
      </c>
      <c r="I39" s="258"/>
      <c r="J39" s="201"/>
      <c r="K39" s="499">
        <f>-SUM(J37:J39)</f>
        <v>0</v>
      </c>
      <c r="L39" s="201"/>
      <c r="M39" s="259">
        <f t="shared" si="5"/>
        <v>0</v>
      </c>
    </row>
    <row r="40" spans="1:13" x14ac:dyDescent="0.25">
      <c r="E40" s="259"/>
      <c r="F40" s="258"/>
      <c r="H40" s="260" t="s">
        <v>1294</v>
      </c>
      <c r="I40" s="260"/>
      <c r="J40" s="306"/>
      <c r="K40" s="500">
        <f>SUM(K15:K39)</f>
        <v>0</v>
      </c>
      <c r="L40" s="500">
        <f>SUM(L16:L39)</f>
        <v>0</v>
      </c>
      <c r="M40" s="306">
        <f>SUM(M26:M39)</f>
        <v>0</v>
      </c>
    </row>
    <row r="41" spans="1:13" x14ac:dyDescent="0.25">
      <c r="E41" s="259"/>
      <c r="F41" s="259"/>
      <c r="H41" s="258"/>
      <c r="I41" s="258"/>
      <c r="J41" s="258"/>
      <c r="K41" s="257"/>
      <c r="L41" s="257"/>
      <c r="M41" s="257"/>
    </row>
    <row r="42" spans="1:13" x14ac:dyDescent="0.25">
      <c r="E42" s="306"/>
      <c r="F42" s="258"/>
      <c r="H42" s="307" t="s">
        <v>1337</v>
      </c>
      <c r="I42" s="308"/>
      <c r="J42" s="308"/>
      <c r="K42" s="309">
        <f>+K12-K40</f>
        <v>0</v>
      </c>
      <c r="L42" s="309">
        <f>+L12-L40</f>
        <v>0</v>
      </c>
      <c r="M42" s="310">
        <f>+M12-M40</f>
        <v>0</v>
      </c>
    </row>
    <row r="43" spans="1:13" x14ac:dyDescent="0.25">
      <c r="E43" s="257"/>
      <c r="F43" s="258"/>
    </row>
    <row r="44" spans="1:13" x14ac:dyDescent="0.25">
      <c r="E44" s="310"/>
      <c r="F44" s="259"/>
    </row>
  </sheetData>
  <sheetProtection algorithmName="SHA-512" hashValue="snCdLY+mlpgRVx8tVV2JJY6x2PschRs1qOzESI66zFyleTptgnXARlFvkr0pS4f8Q9gTN3/mv69YOqmj6VkdGw==" saltValue="kmscFvUFDKiSclbtKB+66Q==" spinCount="100000" sheet="1" objects="1" scenarios="1"/>
  <mergeCells count="1">
    <mergeCell ref="J5:K5"/>
  </mergeCells>
  <pageMargins left="0.7" right="0.7" top="0.75" bottom="0.75" header="0.3" footer="0.3"/>
  <pageSetup scale="82" fitToHeight="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D5B54-068B-4C5A-A28B-19C64A56029D}">
  <sheetPr>
    <tabColor rgb="FFFFFF00"/>
    <pageSetUpPr fitToPage="1"/>
  </sheetPr>
  <dimension ref="A1"/>
  <sheetViews>
    <sheetView workbookViewId="0">
      <selection activeCell="B24" sqref="B24"/>
    </sheetView>
  </sheetViews>
  <sheetFormatPr defaultRowHeight="15" x14ac:dyDescent="0.25"/>
  <sheetData/>
  <pageMargins left="0.7" right="0.7" top="0.75" bottom="0.75" header="0.3" footer="0.3"/>
  <pageSetup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E7BBE-CC76-4D1A-89F4-A0A5A6177656}">
  <sheetPr>
    <pageSetUpPr fitToPage="1"/>
  </sheetPr>
  <dimension ref="A1:N29"/>
  <sheetViews>
    <sheetView tabSelected="1" workbookViewId="0">
      <selection activeCell="F10" sqref="F10"/>
    </sheetView>
  </sheetViews>
  <sheetFormatPr defaultRowHeight="15" x14ac:dyDescent="0.25"/>
  <cols>
    <col min="1" max="1" width="65.28515625" customWidth="1"/>
    <col min="2" max="2" width="35.5703125" customWidth="1"/>
    <col min="14" max="14" width="4.140625" customWidth="1"/>
  </cols>
  <sheetData>
    <row r="1" spans="1:3" ht="23.25" x14ac:dyDescent="0.35">
      <c r="A1" s="516" t="s">
        <v>1379</v>
      </c>
    </row>
    <row r="2" spans="1:3" x14ac:dyDescent="0.25">
      <c r="A2" s="1" t="s">
        <v>1399</v>
      </c>
    </row>
    <row r="3" spans="1:3" x14ac:dyDescent="0.25">
      <c r="A3" s="1" t="s">
        <v>1400</v>
      </c>
    </row>
    <row r="5" spans="1:3" x14ac:dyDescent="0.25">
      <c r="A5" s="529" t="s">
        <v>1391</v>
      </c>
      <c r="B5" s="530"/>
    </row>
    <row r="6" spans="1:3" x14ac:dyDescent="0.25">
      <c r="A6" s="496" t="s">
        <v>1378</v>
      </c>
      <c r="B6" s="495"/>
      <c r="C6" s="512" t="s">
        <v>1380</v>
      </c>
    </row>
    <row r="7" spans="1:3" x14ac:dyDescent="0.25">
      <c r="A7" s="496" t="s">
        <v>1389</v>
      </c>
      <c r="B7" s="495"/>
    </row>
    <row r="8" spans="1:3" x14ac:dyDescent="0.25">
      <c r="A8" s="496" t="s">
        <v>1373</v>
      </c>
      <c r="B8" s="495"/>
    </row>
    <row r="9" spans="1:3" x14ac:dyDescent="0.25">
      <c r="A9" s="496" t="s">
        <v>1401</v>
      </c>
      <c r="B9" s="517"/>
      <c r="C9" s="512" t="s">
        <v>1380</v>
      </c>
    </row>
    <row r="10" spans="1:3" x14ac:dyDescent="0.25">
      <c r="A10" s="496" t="s">
        <v>1402</v>
      </c>
      <c r="B10" s="523"/>
      <c r="C10" s="512" t="s">
        <v>1380</v>
      </c>
    </row>
    <row r="11" spans="1:3" x14ac:dyDescent="0.25">
      <c r="A11" s="496" t="s">
        <v>1393</v>
      </c>
      <c r="B11" s="495"/>
      <c r="C11" s="512" t="s">
        <v>1380</v>
      </c>
    </row>
    <row r="12" spans="1:3" ht="30" x14ac:dyDescent="0.25">
      <c r="A12" s="515" t="s">
        <v>1403</v>
      </c>
      <c r="B12" s="495"/>
      <c r="C12" s="512" t="s">
        <v>1380</v>
      </c>
    </row>
    <row r="13" spans="1:3" x14ac:dyDescent="0.25">
      <c r="A13" s="514"/>
    </row>
    <row r="14" spans="1:3" x14ac:dyDescent="0.25">
      <c r="A14" s="496" t="s">
        <v>1370</v>
      </c>
      <c r="B14" s="495"/>
    </row>
    <row r="15" spans="1:3" x14ac:dyDescent="0.25">
      <c r="A15" s="496" t="s">
        <v>1377</v>
      </c>
      <c r="B15" s="495"/>
    </row>
    <row r="16" spans="1:3" x14ac:dyDescent="0.25">
      <c r="A16" s="496" t="s">
        <v>1371</v>
      </c>
      <c r="B16" s="495"/>
    </row>
    <row r="18" spans="1:14" x14ac:dyDescent="0.25">
      <c r="A18" s="529" t="s">
        <v>1385</v>
      </c>
      <c r="B18" s="530"/>
    </row>
    <row r="19" spans="1:14" x14ac:dyDescent="0.25">
      <c r="A19" s="513" t="s">
        <v>1383</v>
      </c>
      <c r="B19" s="513" t="s">
        <v>1384</v>
      </c>
      <c r="C19" s="531" t="s">
        <v>1397</v>
      </c>
      <c r="D19" s="532"/>
      <c r="E19" s="533"/>
      <c r="F19" s="533"/>
      <c r="G19" s="533"/>
      <c r="H19" s="533"/>
      <c r="I19" s="533"/>
      <c r="J19" s="533"/>
      <c r="K19" s="533"/>
      <c r="L19" s="533"/>
      <c r="M19" s="533"/>
      <c r="N19" s="534"/>
    </row>
    <row r="20" spans="1:14" x14ac:dyDescent="0.25">
      <c r="A20" s="496" t="s">
        <v>1382</v>
      </c>
      <c r="B20" s="495" t="s">
        <v>971</v>
      </c>
      <c r="C20" s="526" t="s">
        <v>1395</v>
      </c>
      <c r="D20" s="527"/>
      <c r="E20" s="527"/>
      <c r="F20" s="527"/>
      <c r="G20" s="527"/>
      <c r="H20" s="527"/>
      <c r="I20" s="527"/>
      <c r="J20" s="527"/>
      <c r="K20" s="527"/>
      <c r="L20" s="527"/>
      <c r="M20" s="527"/>
      <c r="N20" s="528"/>
    </row>
    <row r="21" spans="1:14" x14ac:dyDescent="0.25">
      <c r="A21" s="496" t="s">
        <v>1392</v>
      </c>
      <c r="B21" s="495" t="s">
        <v>1386</v>
      </c>
      <c r="C21" s="526" t="s">
        <v>1396</v>
      </c>
      <c r="D21" s="527"/>
      <c r="E21" s="527"/>
      <c r="F21" s="527"/>
      <c r="G21" s="527"/>
      <c r="H21" s="527"/>
      <c r="I21" s="527"/>
      <c r="J21" s="527"/>
      <c r="K21" s="527"/>
      <c r="L21" s="527"/>
      <c r="M21" s="527"/>
      <c r="N21" s="528"/>
    </row>
    <row r="22" spans="1:14" x14ac:dyDescent="0.25">
      <c r="A22" s="496" t="s">
        <v>1387</v>
      </c>
      <c r="B22" s="495" t="s">
        <v>1388</v>
      </c>
      <c r="C22" s="526" t="s">
        <v>1394</v>
      </c>
      <c r="D22" s="527"/>
      <c r="E22" s="527"/>
      <c r="F22" s="527"/>
      <c r="G22" s="527"/>
      <c r="H22" s="527"/>
      <c r="I22" s="527"/>
      <c r="J22" s="527"/>
      <c r="K22" s="527"/>
      <c r="L22" s="527"/>
      <c r="M22" s="527"/>
      <c r="N22" s="528"/>
    </row>
    <row r="24" spans="1:14" ht="30" x14ac:dyDescent="0.25">
      <c r="A24" s="520" t="s">
        <v>1404</v>
      </c>
    </row>
    <row r="25" spans="1:14" ht="30" x14ac:dyDescent="0.25">
      <c r="A25" s="520" t="s">
        <v>1398</v>
      </c>
    </row>
    <row r="28" spans="1:14" x14ac:dyDescent="0.25">
      <c r="A28" t="s">
        <v>1381</v>
      </c>
    </row>
    <row r="29" spans="1:14" x14ac:dyDescent="0.25">
      <c r="A29" t="s">
        <v>1390</v>
      </c>
    </row>
  </sheetData>
  <mergeCells count="6">
    <mergeCell ref="C22:N22"/>
    <mergeCell ref="A18:B18"/>
    <mergeCell ref="A5:B5"/>
    <mergeCell ref="C19:N19"/>
    <mergeCell ref="C20:N20"/>
    <mergeCell ref="C21:N21"/>
  </mergeCells>
  <dataValidations count="5">
    <dataValidation type="list" allowBlank="1" showInputMessage="1" showErrorMessage="1" sqref="B6" xr:uid="{948D06F5-3862-41C7-A1DF-5280D6B923A6}">
      <formula1>"Audit, Budget, Quarterly IOS"</formula1>
    </dataValidation>
    <dataValidation type="list" allowBlank="1" showInputMessage="1" showErrorMessage="1" sqref="B11" xr:uid="{4D356A68-3735-429A-A943-03EA96B6FEB8}">
      <formula1>"1st Quarter, 2nd Quarter, 3rd Quarter, 4th Quarter"</formula1>
    </dataValidation>
    <dataValidation type="list" allowBlank="1" showInputMessage="1" showErrorMessage="1" sqref="B9" xr:uid="{AC4EC539-603B-45EA-A675-8A561614AB73}">
      <formula1>"31-Dec,31-Jan,28-Feb,31-Mar,30-Apr,31-May,30-Jun,31-Jul,31-Aug,30-Sep,31-Oct,30-Nov"</formula1>
    </dataValidation>
    <dataValidation type="list" allowBlank="1" showInputMessage="1" showErrorMessage="1" sqref="B10" xr:uid="{281F371B-BFEA-4D7D-A996-2E10C5495DB2}">
      <formula1>"2022,2023,2024,2025,2026,2027"</formula1>
    </dataValidation>
    <dataValidation type="list" allowBlank="1" showInputMessage="1" showErrorMessage="1" sqref="B12" xr:uid="{8B47CAFC-E5B4-421C-B105-4715F8FA3D25}">
      <formula1>"calendar quarter, fiscal quarter"</formula1>
    </dataValidation>
  </dataValidations>
  <pageMargins left="0.7" right="0.7" top="0.75" bottom="0.75" header="0.3" footer="0.3"/>
  <pageSetup scale="8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249977111117893"/>
  </sheetPr>
  <dimension ref="C1:N486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L19" sqref="L19"/>
    </sheetView>
  </sheetViews>
  <sheetFormatPr defaultColWidth="9" defaultRowHeight="15" outlineLevelRow="3" x14ac:dyDescent="0.25"/>
  <cols>
    <col min="1" max="1" width="3" style="337" customWidth="1"/>
    <col min="2" max="2" width="3.140625" style="337" customWidth="1"/>
    <col min="3" max="3" width="10.85546875" style="337" customWidth="1"/>
    <col min="4" max="4" width="39.5703125" style="337" customWidth="1"/>
    <col min="5" max="5" width="6.7109375" style="337" customWidth="1"/>
    <col min="6" max="6" width="17" style="337" customWidth="1"/>
    <col min="7" max="7" width="11.28515625" style="337" hidden="1" customWidth="1"/>
    <col min="8" max="8" width="23" style="337" hidden="1" customWidth="1"/>
    <col min="9" max="9" width="8.140625" style="337" customWidth="1"/>
    <col min="10" max="10" width="37.7109375" style="337" hidden="1" customWidth="1"/>
    <col min="11" max="11" width="11.5703125" style="337" hidden="1" customWidth="1"/>
    <col min="12" max="12" width="26.140625" style="337" customWidth="1"/>
    <col min="13" max="13" width="10.85546875" style="337" customWidth="1"/>
    <col min="14" max="14" width="60.42578125" style="337" customWidth="1"/>
    <col min="15" max="16384" width="9" style="337"/>
  </cols>
  <sheetData>
    <row r="1" spans="3:14" x14ac:dyDescent="0.25">
      <c r="C1" s="336"/>
    </row>
    <row r="2" spans="3:14" x14ac:dyDescent="0.25">
      <c r="C2" s="338" t="s">
        <v>900</v>
      </c>
      <c r="D2" s="338"/>
      <c r="E2" s="338"/>
      <c r="F2" s="338"/>
    </row>
    <row r="3" spans="3:14" s="343" customFormat="1" ht="45" x14ac:dyDescent="0.25">
      <c r="C3" s="398" t="s">
        <v>0</v>
      </c>
      <c r="D3" s="339" t="s">
        <v>1</v>
      </c>
      <c r="E3" s="340" t="s">
        <v>2</v>
      </c>
      <c r="F3" s="340" t="s">
        <v>3</v>
      </c>
      <c r="G3" s="341" t="s">
        <v>4</v>
      </c>
      <c r="H3" s="341" t="s">
        <v>5</v>
      </c>
      <c r="I3" s="342" t="s">
        <v>848</v>
      </c>
      <c r="J3" s="341" t="s">
        <v>849</v>
      </c>
      <c r="K3" s="341" t="s">
        <v>850</v>
      </c>
      <c r="L3" s="341" t="s">
        <v>847</v>
      </c>
      <c r="M3" s="341" t="s">
        <v>962</v>
      </c>
      <c r="N3" s="341" t="s">
        <v>853</v>
      </c>
    </row>
    <row r="4" spans="3:14" s="407" customFormat="1" x14ac:dyDescent="0.25">
      <c r="C4" s="399">
        <v>1000</v>
      </c>
      <c r="D4" s="400" t="s">
        <v>6</v>
      </c>
      <c r="E4" s="401">
        <v>1</v>
      </c>
      <c r="F4" s="402"/>
      <c r="G4" s="401"/>
      <c r="H4" s="402"/>
      <c r="I4" s="401" t="s">
        <v>7</v>
      </c>
      <c r="J4" s="403" t="s">
        <v>6</v>
      </c>
      <c r="K4" s="404"/>
      <c r="L4" s="438">
        <f>SUM(L5,L135,L178,L207,L233)</f>
        <v>0</v>
      </c>
      <c r="M4" s="405" t="s">
        <v>963</v>
      </c>
      <c r="N4" s="406"/>
    </row>
    <row r="5" spans="3:14" s="407" customFormat="1" outlineLevel="1" x14ac:dyDescent="0.25">
      <c r="C5" s="408">
        <v>1100</v>
      </c>
      <c r="D5" s="408" t="s">
        <v>8</v>
      </c>
      <c r="E5" s="409">
        <v>2</v>
      </c>
      <c r="F5" s="410"/>
      <c r="G5" s="409"/>
      <c r="H5" s="410"/>
      <c r="I5" s="409" t="s">
        <v>7</v>
      </c>
      <c r="J5" s="408" t="s">
        <v>8</v>
      </c>
      <c r="K5" s="411"/>
      <c r="L5" s="439">
        <f>SUM(L6,L12,L14,L19,L36,L45,L48,L51,L55,L59,L61,L99,L116)</f>
        <v>0</v>
      </c>
      <c r="M5" s="412" t="s">
        <v>963</v>
      </c>
      <c r="N5" s="413"/>
    </row>
    <row r="6" spans="3:14" s="421" customFormat="1" outlineLevel="2" x14ac:dyDescent="0.25">
      <c r="C6" s="414">
        <v>1120</v>
      </c>
      <c r="D6" s="414" t="s">
        <v>9</v>
      </c>
      <c r="E6" s="415">
        <v>3</v>
      </c>
      <c r="F6" s="416"/>
      <c r="G6" s="415"/>
      <c r="H6" s="416"/>
      <c r="I6" s="415" t="s">
        <v>7</v>
      </c>
      <c r="J6" s="417" t="s">
        <v>1005</v>
      </c>
      <c r="K6" s="418"/>
      <c r="L6" s="440">
        <f>SUM(L7:L11)</f>
        <v>0</v>
      </c>
      <c r="M6" s="419" t="s">
        <v>963</v>
      </c>
      <c r="N6" s="420"/>
    </row>
    <row r="7" spans="3:14" outlineLevel="3" x14ac:dyDescent="0.25">
      <c r="C7" s="366">
        <v>1120.01</v>
      </c>
      <c r="D7" s="369" t="s">
        <v>10</v>
      </c>
      <c r="E7" s="368">
        <v>4</v>
      </c>
      <c r="F7" s="369"/>
      <c r="G7" s="368">
        <v>1120</v>
      </c>
      <c r="H7" s="369" t="s">
        <v>12</v>
      </c>
      <c r="I7" s="368" t="s">
        <v>7</v>
      </c>
      <c r="J7" s="367"/>
      <c r="K7" s="133"/>
      <c r="L7" s="371"/>
      <c r="M7" s="372" t="s">
        <v>963</v>
      </c>
      <c r="N7" s="373"/>
    </row>
    <row r="8" spans="3:14" outlineLevel="3" x14ac:dyDescent="0.25">
      <c r="C8" s="366">
        <v>1120.1099999999999</v>
      </c>
      <c r="D8" s="369" t="s">
        <v>13</v>
      </c>
      <c r="E8" s="368">
        <v>4</v>
      </c>
      <c r="F8" s="369"/>
      <c r="G8" s="368"/>
      <c r="H8" s="369"/>
      <c r="I8" s="368" t="s">
        <v>7</v>
      </c>
      <c r="J8" s="367"/>
      <c r="K8" s="133"/>
      <c r="L8" s="371"/>
      <c r="M8" s="372" t="s">
        <v>963</v>
      </c>
      <c r="N8" s="373"/>
    </row>
    <row r="9" spans="3:14" outlineLevel="3" x14ac:dyDescent="0.25">
      <c r="C9" s="366">
        <v>1120.1199999999999</v>
      </c>
      <c r="D9" s="367" t="s">
        <v>14</v>
      </c>
      <c r="E9" s="368">
        <v>4</v>
      </c>
      <c r="F9" s="367"/>
      <c r="G9" s="368"/>
      <c r="H9" s="369"/>
      <c r="I9" s="368" t="s">
        <v>7</v>
      </c>
      <c r="J9" s="367"/>
      <c r="K9" s="368"/>
      <c r="L9" s="371"/>
      <c r="M9" s="372" t="s">
        <v>963</v>
      </c>
      <c r="N9" s="367"/>
    </row>
    <row r="10" spans="3:14" outlineLevel="3" x14ac:dyDescent="0.25">
      <c r="C10" s="366">
        <v>1120.1300000000001</v>
      </c>
      <c r="D10" s="367" t="s">
        <v>15</v>
      </c>
      <c r="E10" s="368">
        <v>4</v>
      </c>
      <c r="F10" s="367"/>
      <c r="G10" s="368"/>
      <c r="H10" s="369"/>
      <c r="I10" s="368" t="s">
        <v>7</v>
      </c>
      <c r="J10" s="367"/>
      <c r="K10" s="368"/>
      <c r="L10" s="371"/>
      <c r="M10" s="372" t="s">
        <v>963</v>
      </c>
      <c r="N10" s="367"/>
    </row>
    <row r="11" spans="3:14" hidden="1" outlineLevel="3" x14ac:dyDescent="0.25">
      <c r="C11" s="366">
        <v>1120.9100000000001</v>
      </c>
      <c r="D11" s="369" t="s">
        <v>16</v>
      </c>
      <c r="E11" s="368">
        <v>4</v>
      </c>
      <c r="F11" s="369"/>
      <c r="G11" s="368"/>
      <c r="H11" s="369"/>
      <c r="I11" s="368" t="s">
        <v>11</v>
      </c>
      <c r="J11" s="367"/>
      <c r="K11" s="368"/>
      <c r="L11" s="371"/>
      <c r="M11" s="372" t="s">
        <v>963</v>
      </c>
      <c r="N11" s="367"/>
    </row>
    <row r="12" spans="3:14" s="422" customFormat="1" outlineLevel="2" x14ac:dyDescent="0.25">
      <c r="C12" s="414">
        <v>1121</v>
      </c>
      <c r="D12" s="414" t="s">
        <v>17</v>
      </c>
      <c r="E12" s="415">
        <v>3</v>
      </c>
      <c r="F12" s="416"/>
      <c r="G12" s="415"/>
      <c r="H12" s="416"/>
      <c r="I12" s="415" t="s">
        <v>7</v>
      </c>
      <c r="J12" s="414" t="s">
        <v>17</v>
      </c>
      <c r="K12" s="415"/>
      <c r="L12" s="440">
        <f>SUM(L13)</f>
        <v>0</v>
      </c>
      <c r="M12" s="419" t="s">
        <v>963</v>
      </c>
      <c r="N12" s="417"/>
    </row>
    <row r="13" spans="3:14" outlineLevel="3" x14ac:dyDescent="0.25">
      <c r="C13" s="366">
        <v>1121.01</v>
      </c>
      <c r="D13" s="369" t="s">
        <v>18</v>
      </c>
      <c r="E13" s="368">
        <v>4</v>
      </c>
      <c r="F13" s="369"/>
      <c r="G13" s="368">
        <v>1121</v>
      </c>
      <c r="H13" s="369" t="s">
        <v>19</v>
      </c>
      <c r="I13" s="368" t="s">
        <v>7</v>
      </c>
      <c r="J13" s="367"/>
      <c r="K13" s="368"/>
      <c r="L13" s="371"/>
      <c r="M13" s="372" t="s">
        <v>963</v>
      </c>
      <c r="N13" s="367"/>
    </row>
    <row r="14" spans="3:14" s="422" customFormat="1" outlineLevel="2" x14ac:dyDescent="0.25">
      <c r="C14" s="414">
        <v>1125</v>
      </c>
      <c r="D14" s="414" t="s">
        <v>21</v>
      </c>
      <c r="E14" s="415">
        <v>3</v>
      </c>
      <c r="F14" s="416"/>
      <c r="G14" s="415"/>
      <c r="H14" s="416"/>
      <c r="I14" s="415" t="s">
        <v>7</v>
      </c>
      <c r="J14" s="414" t="s">
        <v>21</v>
      </c>
      <c r="K14" s="415"/>
      <c r="L14" s="440">
        <f>SUM(L15:L18)</f>
        <v>0</v>
      </c>
      <c r="M14" s="419" t="s">
        <v>963</v>
      </c>
      <c r="N14" s="417"/>
    </row>
    <row r="15" spans="3:14" hidden="1" outlineLevel="3" x14ac:dyDescent="0.25">
      <c r="C15" s="366">
        <v>1125.01</v>
      </c>
      <c r="D15" s="367" t="s">
        <v>22</v>
      </c>
      <c r="E15" s="368">
        <v>4</v>
      </c>
      <c r="F15" s="367"/>
      <c r="G15" s="368"/>
      <c r="H15" s="369"/>
      <c r="I15" s="368" t="s">
        <v>11</v>
      </c>
      <c r="J15" s="367"/>
      <c r="K15" s="368"/>
      <c r="L15" s="371"/>
      <c r="M15" s="372" t="s">
        <v>963</v>
      </c>
      <c r="N15" s="367"/>
    </row>
    <row r="16" spans="3:14" outlineLevel="3" x14ac:dyDescent="0.25">
      <c r="C16" s="366">
        <v>1125.1099999999999</v>
      </c>
      <c r="D16" s="367" t="s">
        <v>23</v>
      </c>
      <c r="E16" s="368">
        <v>4</v>
      </c>
      <c r="F16" s="367"/>
      <c r="G16" s="368">
        <v>1125</v>
      </c>
      <c r="H16" s="367" t="s">
        <v>24</v>
      </c>
      <c r="I16" s="368" t="s">
        <v>7</v>
      </c>
      <c r="J16" s="367"/>
      <c r="K16" s="368"/>
      <c r="L16" s="371"/>
      <c r="M16" s="372" t="s">
        <v>963</v>
      </c>
      <c r="N16" s="367"/>
    </row>
    <row r="17" spans="3:14" hidden="1" outlineLevel="3" x14ac:dyDescent="0.25">
      <c r="C17" s="366">
        <v>1125.21</v>
      </c>
      <c r="D17" s="367" t="s">
        <v>25</v>
      </c>
      <c r="E17" s="368">
        <v>4</v>
      </c>
      <c r="F17" s="367"/>
      <c r="G17" s="368"/>
      <c r="H17" s="369"/>
      <c r="I17" s="368" t="s">
        <v>11</v>
      </c>
      <c r="J17" s="367"/>
      <c r="K17" s="368"/>
      <c r="L17" s="371"/>
      <c r="M17" s="372" t="s">
        <v>963</v>
      </c>
      <c r="N17" s="367"/>
    </row>
    <row r="18" spans="3:14" hidden="1" outlineLevel="3" x14ac:dyDescent="0.25">
      <c r="C18" s="366">
        <v>1125.9100000000001</v>
      </c>
      <c r="D18" s="367" t="s">
        <v>26</v>
      </c>
      <c r="E18" s="368">
        <v>4</v>
      </c>
      <c r="F18" s="367"/>
      <c r="G18" s="368"/>
      <c r="H18" s="369"/>
      <c r="I18" s="368" t="s">
        <v>11</v>
      </c>
      <c r="J18" s="367"/>
      <c r="K18" s="368"/>
      <c r="L18" s="371"/>
      <c r="M18" s="372" t="s">
        <v>963</v>
      </c>
      <c r="N18" s="367"/>
    </row>
    <row r="19" spans="3:14" s="422" customFormat="1" outlineLevel="2" x14ac:dyDescent="0.25">
      <c r="C19" s="414">
        <v>1130</v>
      </c>
      <c r="D19" s="414" t="s">
        <v>27</v>
      </c>
      <c r="E19" s="415">
        <v>3</v>
      </c>
      <c r="F19" s="417"/>
      <c r="G19" s="415"/>
      <c r="H19" s="416"/>
      <c r="I19" s="415" t="s">
        <v>7</v>
      </c>
      <c r="J19" s="414" t="s">
        <v>27</v>
      </c>
      <c r="K19" s="415"/>
      <c r="L19" s="440">
        <f>SUM(L20:L35)</f>
        <v>0</v>
      </c>
      <c r="M19" s="419" t="s">
        <v>963</v>
      </c>
      <c r="N19" s="417"/>
    </row>
    <row r="20" spans="3:14" outlineLevel="3" x14ac:dyDescent="0.25">
      <c r="C20" s="366">
        <v>1130.01</v>
      </c>
      <c r="D20" s="369" t="s">
        <v>28</v>
      </c>
      <c r="E20" s="368">
        <v>4</v>
      </c>
      <c r="F20" s="369"/>
      <c r="G20" s="368">
        <v>1130</v>
      </c>
      <c r="H20" s="369" t="s">
        <v>29</v>
      </c>
      <c r="I20" s="368" t="s">
        <v>7</v>
      </c>
      <c r="J20" s="367"/>
      <c r="K20" s="423"/>
      <c r="L20" s="371"/>
      <c r="M20" s="372" t="s">
        <v>963</v>
      </c>
      <c r="N20" s="367"/>
    </row>
    <row r="21" spans="3:14" outlineLevel="3" x14ac:dyDescent="0.25">
      <c r="C21" s="366">
        <v>1130.02</v>
      </c>
      <c r="D21" s="367" t="s">
        <v>30</v>
      </c>
      <c r="E21" s="368">
        <v>4</v>
      </c>
      <c r="F21" s="367"/>
      <c r="G21" s="368">
        <v>1131</v>
      </c>
      <c r="H21" s="367" t="s">
        <v>31</v>
      </c>
      <c r="I21" s="368" t="s">
        <v>7</v>
      </c>
      <c r="J21" s="367"/>
      <c r="K21" s="368"/>
      <c r="L21" s="371"/>
      <c r="M21" s="372" t="s">
        <v>964</v>
      </c>
      <c r="N21" s="367"/>
    </row>
    <row r="22" spans="3:14" hidden="1" outlineLevel="3" x14ac:dyDescent="0.25">
      <c r="C22" s="366">
        <v>1130.1099999999999</v>
      </c>
      <c r="D22" s="369" t="s">
        <v>32</v>
      </c>
      <c r="E22" s="368">
        <v>4</v>
      </c>
      <c r="F22" s="369"/>
      <c r="G22" s="368"/>
      <c r="H22" s="367"/>
      <c r="I22" s="368" t="s">
        <v>11</v>
      </c>
      <c r="J22" s="367"/>
      <c r="K22" s="368"/>
      <c r="L22" s="371"/>
      <c r="M22" s="372" t="s">
        <v>963</v>
      </c>
      <c r="N22" s="367"/>
    </row>
    <row r="23" spans="3:14" hidden="1" outlineLevel="3" x14ac:dyDescent="0.25">
      <c r="C23" s="366">
        <v>1130.1199999999999</v>
      </c>
      <c r="D23" s="367" t="s">
        <v>33</v>
      </c>
      <c r="E23" s="368">
        <v>4</v>
      </c>
      <c r="F23" s="367"/>
      <c r="G23" s="368"/>
      <c r="H23" s="367"/>
      <c r="I23" s="368" t="s">
        <v>11</v>
      </c>
      <c r="J23" s="367"/>
      <c r="K23" s="368"/>
      <c r="L23" s="371"/>
      <c r="M23" s="372" t="s">
        <v>964</v>
      </c>
      <c r="N23" s="367"/>
    </row>
    <row r="24" spans="3:14" hidden="1" outlineLevel="3" x14ac:dyDescent="0.25">
      <c r="C24" s="366">
        <v>1130.21</v>
      </c>
      <c r="D24" s="369" t="s">
        <v>34</v>
      </c>
      <c r="E24" s="368">
        <v>4</v>
      </c>
      <c r="F24" s="369"/>
      <c r="G24" s="368"/>
      <c r="H24" s="369"/>
      <c r="I24" s="368" t="s">
        <v>11</v>
      </c>
      <c r="J24" s="367"/>
      <c r="K24" s="368"/>
      <c r="L24" s="371"/>
      <c r="M24" s="372" t="s">
        <v>963</v>
      </c>
      <c r="N24" s="367"/>
    </row>
    <row r="25" spans="3:14" hidden="1" outlineLevel="3" x14ac:dyDescent="0.25">
      <c r="C25" s="366">
        <v>1130.22</v>
      </c>
      <c r="D25" s="367" t="s">
        <v>35</v>
      </c>
      <c r="E25" s="368">
        <v>4</v>
      </c>
      <c r="F25" s="367"/>
      <c r="G25" s="368"/>
      <c r="H25" s="369"/>
      <c r="I25" s="368" t="s">
        <v>11</v>
      </c>
      <c r="J25" s="367"/>
      <c r="K25" s="368"/>
      <c r="L25" s="371"/>
      <c r="M25" s="372" t="s">
        <v>964</v>
      </c>
      <c r="N25" s="367"/>
    </row>
    <row r="26" spans="3:14" hidden="1" outlineLevel="3" x14ac:dyDescent="0.25">
      <c r="C26" s="366">
        <v>1130.31</v>
      </c>
      <c r="D26" s="369" t="s">
        <v>36</v>
      </c>
      <c r="E26" s="368">
        <v>4</v>
      </c>
      <c r="F26" s="369"/>
      <c r="G26" s="368"/>
      <c r="H26" s="367"/>
      <c r="I26" s="368" t="s">
        <v>11</v>
      </c>
      <c r="J26" s="367"/>
      <c r="K26" s="368"/>
      <c r="L26" s="371"/>
      <c r="M26" s="372" t="s">
        <v>963</v>
      </c>
      <c r="N26" s="367"/>
    </row>
    <row r="27" spans="3:14" outlineLevel="3" x14ac:dyDescent="0.25">
      <c r="C27" s="366">
        <v>1130.32</v>
      </c>
      <c r="D27" s="369" t="s">
        <v>37</v>
      </c>
      <c r="E27" s="368">
        <v>4</v>
      </c>
      <c r="F27" s="369"/>
      <c r="G27" s="368">
        <v>1135</v>
      </c>
      <c r="H27" s="367" t="s">
        <v>38</v>
      </c>
      <c r="I27" s="368" t="s">
        <v>7</v>
      </c>
      <c r="J27" s="367"/>
      <c r="K27" s="368"/>
      <c r="L27" s="371"/>
      <c r="M27" s="372" t="s">
        <v>963</v>
      </c>
      <c r="N27" s="367"/>
    </row>
    <row r="28" spans="3:14" hidden="1" outlineLevel="3" x14ac:dyDescent="0.25">
      <c r="C28" s="366">
        <v>1130.33</v>
      </c>
      <c r="D28" s="369" t="s">
        <v>39</v>
      </c>
      <c r="E28" s="368">
        <v>4</v>
      </c>
      <c r="F28" s="369"/>
      <c r="G28" s="368"/>
      <c r="H28" s="367"/>
      <c r="I28" s="368" t="s">
        <v>11</v>
      </c>
      <c r="J28" s="367"/>
      <c r="K28" s="368"/>
      <c r="L28" s="371"/>
      <c r="M28" s="372" t="s">
        <v>963</v>
      </c>
      <c r="N28" s="367"/>
    </row>
    <row r="29" spans="3:14" hidden="1" outlineLevel="3" x14ac:dyDescent="0.25">
      <c r="C29" s="366">
        <v>1130.3399999999999</v>
      </c>
      <c r="D29" s="369" t="s">
        <v>40</v>
      </c>
      <c r="E29" s="368">
        <v>4</v>
      </c>
      <c r="F29" s="369"/>
      <c r="G29" s="368"/>
      <c r="H29" s="367"/>
      <c r="I29" s="368" t="s">
        <v>11</v>
      </c>
      <c r="J29" s="367"/>
      <c r="K29" s="368"/>
      <c r="L29" s="371"/>
      <c r="M29" s="372" t="s">
        <v>963</v>
      </c>
      <c r="N29" s="367"/>
    </row>
    <row r="30" spans="3:14" hidden="1" outlineLevel="3" x14ac:dyDescent="0.25">
      <c r="C30" s="366">
        <v>1130.3499999999999</v>
      </c>
      <c r="D30" s="369" t="s">
        <v>41</v>
      </c>
      <c r="E30" s="368">
        <v>4</v>
      </c>
      <c r="F30" s="369"/>
      <c r="G30" s="368"/>
      <c r="H30" s="367"/>
      <c r="I30" s="368" t="s">
        <v>11</v>
      </c>
      <c r="J30" s="367"/>
      <c r="K30" s="368"/>
      <c r="L30" s="371"/>
      <c r="M30" s="372" t="s">
        <v>963</v>
      </c>
      <c r="N30" s="367"/>
    </row>
    <row r="31" spans="3:14" hidden="1" outlineLevel="3" x14ac:dyDescent="0.25">
      <c r="C31" s="366">
        <v>1130.3900000000001</v>
      </c>
      <c r="D31" s="369" t="s">
        <v>42</v>
      </c>
      <c r="E31" s="368">
        <v>4</v>
      </c>
      <c r="F31" s="369"/>
      <c r="G31" s="368"/>
      <c r="H31" s="367"/>
      <c r="I31" s="368" t="s">
        <v>11</v>
      </c>
      <c r="J31" s="367"/>
      <c r="K31" s="368"/>
      <c r="L31" s="371"/>
      <c r="M31" s="372" t="s">
        <v>963</v>
      </c>
      <c r="N31" s="367"/>
    </row>
    <row r="32" spans="3:14" hidden="1" outlineLevel="3" x14ac:dyDescent="0.25">
      <c r="C32" s="366">
        <v>1130.51</v>
      </c>
      <c r="D32" s="369" t="s">
        <v>43</v>
      </c>
      <c r="E32" s="368">
        <v>4</v>
      </c>
      <c r="F32" s="369"/>
      <c r="G32" s="368">
        <v>1137</v>
      </c>
      <c r="H32" s="369" t="s">
        <v>44</v>
      </c>
      <c r="I32" s="368" t="s">
        <v>11</v>
      </c>
      <c r="J32" s="367"/>
      <c r="K32" s="368"/>
      <c r="L32" s="371"/>
      <c r="M32" s="372" t="s">
        <v>963</v>
      </c>
      <c r="N32" s="367"/>
    </row>
    <row r="33" spans="3:14" hidden="1" outlineLevel="3" x14ac:dyDescent="0.25">
      <c r="C33" s="366">
        <v>1130.52</v>
      </c>
      <c r="D33" s="367" t="s">
        <v>45</v>
      </c>
      <c r="E33" s="368">
        <v>4</v>
      </c>
      <c r="F33" s="367"/>
      <c r="G33" s="368">
        <v>1138</v>
      </c>
      <c r="H33" s="369" t="s">
        <v>46</v>
      </c>
      <c r="I33" s="368" t="s">
        <v>11</v>
      </c>
      <c r="J33" s="367"/>
      <c r="K33" s="368"/>
      <c r="L33" s="371"/>
      <c r="M33" s="372" t="s">
        <v>964</v>
      </c>
      <c r="N33" s="367"/>
    </row>
    <row r="34" spans="3:14" hidden="1" outlineLevel="3" x14ac:dyDescent="0.25">
      <c r="C34" s="366">
        <v>1130.9100000000001</v>
      </c>
      <c r="D34" s="369" t="s">
        <v>47</v>
      </c>
      <c r="E34" s="368">
        <v>4</v>
      </c>
      <c r="F34" s="369"/>
      <c r="G34" s="368"/>
      <c r="H34" s="369"/>
      <c r="I34" s="368" t="s">
        <v>11</v>
      </c>
      <c r="J34" s="367"/>
      <c r="K34" s="368"/>
      <c r="L34" s="371"/>
      <c r="M34" s="372" t="s">
        <v>963</v>
      </c>
      <c r="N34" s="367"/>
    </row>
    <row r="35" spans="3:14" hidden="1" outlineLevel="3" x14ac:dyDescent="0.25">
      <c r="C35" s="366">
        <v>1130.92</v>
      </c>
      <c r="D35" s="369" t="s">
        <v>48</v>
      </c>
      <c r="E35" s="368">
        <v>4</v>
      </c>
      <c r="F35" s="369"/>
      <c r="G35" s="368"/>
      <c r="H35" s="369"/>
      <c r="I35" s="368" t="s">
        <v>11</v>
      </c>
      <c r="J35" s="367"/>
      <c r="K35" s="368"/>
      <c r="L35" s="371"/>
      <c r="M35" s="372" t="s">
        <v>964</v>
      </c>
      <c r="N35" s="367"/>
    </row>
    <row r="36" spans="3:14" s="422" customFormat="1" outlineLevel="2" x14ac:dyDescent="0.25">
      <c r="C36" s="414">
        <v>1140</v>
      </c>
      <c r="D36" s="414" t="s">
        <v>49</v>
      </c>
      <c r="E36" s="415">
        <v>3</v>
      </c>
      <c r="F36" s="416"/>
      <c r="G36" s="415"/>
      <c r="H36" s="416"/>
      <c r="I36" s="415" t="s">
        <v>7</v>
      </c>
      <c r="J36" s="414" t="s">
        <v>49</v>
      </c>
      <c r="K36" s="415"/>
      <c r="L36" s="440">
        <f>SUM(L37:L44)</f>
        <v>0</v>
      </c>
      <c r="M36" s="419" t="s">
        <v>963</v>
      </c>
      <c r="N36" s="417"/>
    </row>
    <row r="37" spans="3:14" outlineLevel="3" x14ac:dyDescent="0.25">
      <c r="C37" s="366">
        <v>1140.01</v>
      </c>
      <c r="D37" s="369" t="s">
        <v>50</v>
      </c>
      <c r="E37" s="368">
        <v>4</v>
      </c>
      <c r="F37" s="369"/>
      <c r="G37" s="368">
        <v>1140</v>
      </c>
      <c r="H37" s="369" t="s">
        <v>51</v>
      </c>
      <c r="I37" s="368" t="s">
        <v>7</v>
      </c>
      <c r="J37" s="367"/>
      <c r="K37" s="368"/>
      <c r="L37" s="371"/>
      <c r="M37" s="372" t="s">
        <v>963</v>
      </c>
      <c r="N37" s="367"/>
    </row>
    <row r="38" spans="3:14" hidden="1" outlineLevel="3" x14ac:dyDescent="0.25">
      <c r="C38" s="366">
        <v>1140.1099999999999</v>
      </c>
      <c r="D38" s="369" t="s">
        <v>52</v>
      </c>
      <c r="E38" s="368">
        <v>4</v>
      </c>
      <c r="F38" s="369"/>
      <c r="G38" s="368"/>
      <c r="H38" s="369"/>
      <c r="I38" s="368" t="s">
        <v>11</v>
      </c>
      <c r="J38" s="367"/>
      <c r="K38" s="368"/>
      <c r="L38" s="371"/>
      <c r="M38" s="372" t="s">
        <v>963</v>
      </c>
      <c r="N38" s="367"/>
    </row>
    <row r="39" spans="3:14" hidden="1" outlineLevel="3" x14ac:dyDescent="0.25">
      <c r="C39" s="366">
        <v>1140.1199999999999</v>
      </c>
      <c r="D39" s="369" t="s">
        <v>53</v>
      </c>
      <c r="E39" s="368">
        <v>4</v>
      </c>
      <c r="F39" s="369"/>
      <c r="G39" s="368"/>
      <c r="H39" s="369"/>
      <c r="I39" s="368" t="s">
        <v>11</v>
      </c>
      <c r="J39" s="367"/>
      <c r="K39" s="368"/>
      <c r="L39" s="371"/>
      <c r="M39" s="372" t="s">
        <v>963</v>
      </c>
      <c r="N39" s="367"/>
    </row>
    <row r="40" spans="3:14" hidden="1" outlineLevel="3" x14ac:dyDescent="0.25">
      <c r="C40" s="366">
        <v>1140.1300000000001</v>
      </c>
      <c r="D40" s="369" t="s">
        <v>54</v>
      </c>
      <c r="E40" s="368">
        <v>4</v>
      </c>
      <c r="F40" s="369"/>
      <c r="G40" s="368"/>
      <c r="H40" s="369"/>
      <c r="I40" s="368" t="s">
        <v>11</v>
      </c>
      <c r="J40" s="367"/>
      <c r="K40" s="368"/>
      <c r="L40" s="371"/>
      <c r="M40" s="372" t="s">
        <v>963</v>
      </c>
      <c r="N40" s="367"/>
    </row>
    <row r="41" spans="3:14" s="125" customFormat="1" hidden="1" outlineLevel="3" x14ac:dyDescent="0.25">
      <c r="C41" s="366">
        <v>1140.21</v>
      </c>
      <c r="D41" s="369" t="s">
        <v>55</v>
      </c>
      <c r="E41" s="368">
        <v>4</v>
      </c>
      <c r="F41" s="369"/>
      <c r="G41" s="368"/>
      <c r="H41" s="369"/>
      <c r="I41" s="368" t="s">
        <v>11</v>
      </c>
      <c r="J41" s="367"/>
      <c r="K41" s="368"/>
      <c r="L41" s="371"/>
      <c r="M41" s="372" t="s">
        <v>963</v>
      </c>
      <c r="N41" s="367"/>
    </row>
    <row r="42" spans="3:14" s="125" customFormat="1" hidden="1" outlineLevel="3" x14ac:dyDescent="0.25">
      <c r="C42" s="366">
        <v>1140.31</v>
      </c>
      <c r="D42" s="369" t="s">
        <v>56</v>
      </c>
      <c r="E42" s="368">
        <v>4</v>
      </c>
      <c r="F42" s="369"/>
      <c r="G42" s="368"/>
      <c r="H42" s="369"/>
      <c r="I42" s="368" t="s">
        <v>11</v>
      </c>
      <c r="J42" s="367"/>
      <c r="K42" s="368"/>
      <c r="L42" s="371"/>
      <c r="M42" s="372" t="s">
        <v>963</v>
      </c>
      <c r="N42" s="367"/>
    </row>
    <row r="43" spans="3:14" s="125" customFormat="1" hidden="1" outlineLevel="3" x14ac:dyDescent="0.25">
      <c r="C43" s="366">
        <v>1140.4100000000001</v>
      </c>
      <c r="D43" s="369" t="s">
        <v>57</v>
      </c>
      <c r="E43" s="368">
        <v>4</v>
      </c>
      <c r="F43" s="369"/>
      <c r="G43" s="368"/>
      <c r="H43" s="369"/>
      <c r="I43" s="368" t="s">
        <v>11</v>
      </c>
      <c r="J43" s="367"/>
      <c r="K43" s="368"/>
      <c r="L43" s="371"/>
      <c r="M43" s="372" t="s">
        <v>963</v>
      </c>
      <c r="N43" s="367"/>
    </row>
    <row r="44" spans="3:14" hidden="1" outlineLevel="3" x14ac:dyDescent="0.25">
      <c r="C44" s="366">
        <v>1140.9100000000001</v>
      </c>
      <c r="D44" s="369" t="s">
        <v>58</v>
      </c>
      <c r="E44" s="368">
        <v>4</v>
      </c>
      <c r="F44" s="369"/>
      <c r="G44" s="368"/>
      <c r="H44" s="369"/>
      <c r="I44" s="368" t="s">
        <v>11</v>
      </c>
      <c r="J44" s="367"/>
      <c r="K44" s="133"/>
      <c r="L44" s="371"/>
      <c r="M44" s="372" t="s">
        <v>963</v>
      </c>
      <c r="N44" s="373"/>
    </row>
    <row r="45" spans="3:14" s="422" customFormat="1" outlineLevel="2" x14ac:dyDescent="0.25">
      <c r="C45" s="414">
        <v>1145</v>
      </c>
      <c r="D45" s="414" t="s">
        <v>59</v>
      </c>
      <c r="E45" s="415">
        <v>3</v>
      </c>
      <c r="F45" s="416"/>
      <c r="G45" s="415"/>
      <c r="H45" s="416"/>
      <c r="I45" s="415" t="s">
        <v>7</v>
      </c>
      <c r="J45" s="414" t="s">
        <v>59</v>
      </c>
      <c r="K45" s="418"/>
      <c r="L45" s="440">
        <f>SUM(L46:L47)</f>
        <v>0</v>
      </c>
      <c r="M45" s="419" t="s">
        <v>963</v>
      </c>
      <c r="N45" s="420"/>
    </row>
    <row r="46" spans="3:14" outlineLevel="3" x14ac:dyDescent="0.25">
      <c r="C46" s="366">
        <v>1145.01</v>
      </c>
      <c r="D46" s="369" t="s">
        <v>60</v>
      </c>
      <c r="E46" s="368">
        <v>4</v>
      </c>
      <c r="F46" s="369"/>
      <c r="G46" s="368"/>
      <c r="H46" s="369"/>
      <c r="I46" s="368" t="s">
        <v>7</v>
      </c>
      <c r="J46" s="367"/>
      <c r="K46" s="423"/>
      <c r="L46" s="371"/>
      <c r="M46" s="372" t="s">
        <v>963</v>
      </c>
      <c r="N46" s="367"/>
    </row>
    <row r="47" spans="3:14" hidden="1" outlineLevel="3" x14ac:dyDescent="0.25">
      <c r="C47" s="366">
        <v>1145.02</v>
      </c>
      <c r="D47" s="369" t="s">
        <v>61</v>
      </c>
      <c r="E47" s="368">
        <v>4</v>
      </c>
      <c r="F47" s="369"/>
      <c r="G47" s="368"/>
      <c r="H47" s="369"/>
      <c r="I47" s="368" t="s">
        <v>11</v>
      </c>
      <c r="J47" s="367"/>
      <c r="K47" s="368"/>
      <c r="L47" s="371"/>
      <c r="M47" s="372" t="s">
        <v>964</v>
      </c>
      <c r="N47" s="367"/>
    </row>
    <row r="48" spans="3:14" s="422" customFormat="1" hidden="1" outlineLevel="2" x14ac:dyDescent="0.25">
      <c r="C48" s="414">
        <v>1146</v>
      </c>
      <c r="D48" s="414" t="s">
        <v>62</v>
      </c>
      <c r="E48" s="415">
        <v>3</v>
      </c>
      <c r="F48" s="416"/>
      <c r="G48" s="415"/>
      <c r="H48" s="416"/>
      <c r="I48" s="415" t="s">
        <v>11</v>
      </c>
      <c r="J48" s="417"/>
      <c r="K48" s="415"/>
      <c r="L48" s="419">
        <f>SUM(L49:L50)</f>
        <v>0</v>
      </c>
      <c r="M48" s="419" t="s">
        <v>963</v>
      </c>
      <c r="N48" s="417"/>
    </row>
    <row r="49" spans="3:14" hidden="1" outlineLevel="3" x14ac:dyDescent="0.25">
      <c r="C49" s="366">
        <v>1146.01</v>
      </c>
      <c r="D49" s="369" t="s">
        <v>63</v>
      </c>
      <c r="E49" s="368">
        <v>4</v>
      </c>
      <c r="F49" s="369"/>
      <c r="G49" s="368"/>
      <c r="H49" s="369"/>
      <c r="I49" s="368" t="s">
        <v>11</v>
      </c>
      <c r="J49" s="367"/>
      <c r="K49" s="133"/>
      <c r="L49" s="371"/>
      <c r="M49" s="372" t="s">
        <v>963</v>
      </c>
      <c r="N49" s="373"/>
    </row>
    <row r="50" spans="3:14" hidden="1" outlineLevel="3" x14ac:dyDescent="0.25">
      <c r="C50" s="366">
        <v>1146.02</v>
      </c>
      <c r="D50" s="369" t="s">
        <v>64</v>
      </c>
      <c r="E50" s="368">
        <v>4</v>
      </c>
      <c r="F50" s="369"/>
      <c r="G50" s="368"/>
      <c r="H50" s="369"/>
      <c r="I50" s="368" t="s">
        <v>11</v>
      </c>
      <c r="J50" s="367"/>
      <c r="K50" s="133"/>
      <c r="L50" s="371"/>
      <c r="M50" s="372" t="s">
        <v>964</v>
      </c>
      <c r="N50" s="373"/>
    </row>
    <row r="51" spans="3:14" s="422" customFormat="1" hidden="1" outlineLevel="2" collapsed="1" x14ac:dyDescent="0.25">
      <c r="C51" s="414">
        <v>1160</v>
      </c>
      <c r="D51" s="414" t="s">
        <v>65</v>
      </c>
      <c r="E51" s="415">
        <v>3</v>
      </c>
      <c r="F51" s="416"/>
      <c r="G51" s="415"/>
      <c r="H51" s="416"/>
      <c r="I51" s="415" t="s">
        <v>11</v>
      </c>
      <c r="J51" s="414" t="s">
        <v>65</v>
      </c>
      <c r="K51" s="418"/>
      <c r="L51" s="419">
        <f>SUM(L52:L54)</f>
        <v>0</v>
      </c>
      <c r="M51" s="419" t="s">
        <v>963</v>
      </c>
      <c r="N51" s="420"/>
    </row>
    <row r="52" spans="3:14" hidden="1" outlineLevel="3" x14ac:dyDescent="0.25">
      <c r="C52" s="366">
        <v>1160.01</v>
      </c>
      <c r="D52" s="369" t="s">
        <v>66</v>
      </c>
      <c r="E52" s="368">
        <v>4</v>
      </c>
      <c r="F52" s="369"/>
      <c r="G52" s="368">
        <v>1160</v>
      </c>
      <c r="H52" s="369" t="s">
        <v>67</v>
      </c>
      <c r="I52" s="368" t="s">
        <v>11</v>
      </c>
      <c r="J52" s="367"/>
      <c r="K52" s="133"/>
      <c r="L52" s="371"/>
      <c r="M52" s="372" t="s">
        <v>963</v>
      </c>
      <c r="N52" s="373"/>
    </row>
    <row r="53" spans="3:14" hidden="1" outlineLevel="3" x14ac:dyDescent="0.25">
      <c r="C53" s="366">
        <v>1160.1099999999999</v>
      </c>
      <c r="D53" s="369" t="s">
        <v>68</v>
      </c>
      <c r="E53" s="368">
        <v>4</v>
      </c>
      <c r="F53" s="369"/>
      <c r="G53" s="368">
        <v>1165</v>
      </c>
      <c r="H53" s="369" t="s">
        <v>69</v>
      </c>
      <c r="I53" s="368" t="s">
        <v>11</v>
      </c>
      <c r="J53" s="367"/>
      <c r="K53" s="368"/>
      <c r="L53" s="371"/>
      <c r="M53" s="372" t="s">
        <v>963</v>
      </c>
      <c r="N53" s="367"/>
    </row>
    <row r="54" spans="3:14" hidden="1" outlineLevel="3" x14ac:dyDescent="0.25">
      <c r="C54" s="366">
        <v>1160.21</v>
      </c>
      <c r="D54" s="369" t="s">
        <v>70</v>
      </c>
      <c r="E54" s="368">
        <v>4</v>
      </c>
      <c r="F54" s="369"/>
      <c r="G54" s="368"/>
      <c r="H54" s="369"/>
      <c r="I54" s="368" t="s">
        <v>11</v>
      </c>
      <c r="J54" s="367"/>
      <c r="K54" s="368"/>
      <c r="L54" s="371"/>
      <c r="M54" s="372" t="s">
        <v>963</v>
      </c>
      <c r="N54" s="367"/>
    </row>
    <row r="55" spans="3:14" s="422" customFormat="1" hidden="1" outlineLevel="2" collapsed="1" x14ac:dyDescent="0.25">
      <c r="C55" s="414">
        <v>1170</v>
      </c>
      <c r="D55" s="414" t="s">
        <v>71</v>
      </c>
      <c r="E55" s="415">
        <v>3</v>
      </c>
      <c r="F55" s="416"/>
      <c r="G55" s="415"/>
      <c r="H55" s="416"/>
      <c r="I55" s="415" t="s">
        <v>11</v>
      </c>
      <c r="J55" s="414" t="s">
        <v>71</v>
      </c>
      <c r="K55" s="415"/>
      <c r="L55" s="419">
        <f>SUM(L56:L58)</f>
        <v>0</v>
      </c>
      <c r="M55" s="419" t="s">
        <v>963</v>
      </c>
      <c r="N55" s="417"/>
    </row>
    <row r="56" spans="3:14" hidden="1" outlineLevel="3" x14ac:dyDescent="0.25">
      <c r="C56" s="366">
        <v>1170.01</v>
      </c>
      <c r="D56" s="369" t="s">
        <v>72</v>
      </c>
      <c r="E56" s="368">
        <v>4</v>
      </c>
      <c r="F56" s="369"/>
      <c r="G56" s="368"/>
      <c r="H56" s="369"/>
      <c r="I56" s="368" t="s">
        <v>11</v>
      </c>
      <c r="J56" s="367"/>
      <c r="K56" s="368"/>
      <c r="L56" s="371"/>
      <c r="M56" s="372" t="s">
        <v>963</v>
      </c>
      <c r="N56" s="367"/>
    </row>
    <row r="57" spans="3:14" hidden="1" outlineLevel="3" x14ac:dyDescent="0.25">
      <c r="C57" s="366">
        <v>1170.1099999999999</v>
      </c>
      <c r="D57" s="369" t="s">
        <v>73</v>
      </c>
      <c r="E57" s="368">
        <v>4</v>
      </c>
      <c r="F57" s="369"/>
      <c r="G57" s="368">
        <v>1170</v>
      </c>
      <c r="H57" s="369" t="s">
        <v>74</v>
      </c>
      <c r="I57" s="368" t="s">
        <v>11</v>
      </c>
      <c r="J57" s="367"/>
      <c r="K57" s="133"/>
      <c r="L57" s="371"/>
      <c r="M57" s="372" t="s">
        <v>963</v>
      </c>
      <c r="N57" s="373"/>
    </row>
    <row r="58" spans="3:14" hidden="1" outlineLevel="3" x14ac:dyDescent="0.25">
      <c r="C58" s="366">
        <v>1170.21</v>
      </c>
      <c r="D58" s="369" t="s">
        <v>75</v>
      </c>
      <c r="E58" s="368">
        <v>4</v>
      </c>
      <c r="F58" s="369"/>
      <c r="G58" s="368">
        <v>1175</v>
      </c>
      <c r="H58" s="369" t="s">
        <v>76</v>
      </c>
      <c r="I58" s="368" t="s">
        <v>11</v>
      </c>
      <c r="J58" s="367"/>
      <c r="K58" s="368"/>
      <c r="L58" s="371"/>
      <c r="M58" s="372" t="s">
        <v>963</v>
      </c>
      <c r="N58" s="367"/>
    </row>
    <row r="59" spans="3:14" s="422" customFormat="1" hidden="1" outlineLevel="2" collapsed="1" x14ac:dyDescent="0.25">
      <c r="C59" s="414">
        <v>1180</v>
      </c>
      <c r="D59" s="414" t="s">
        <v>77</v>
      </c>
      <c r="E59" s="415">
        <v>3</v>
      </c>
      <c r="F59" s="416"/>
      <c r="G59" s="415"/>
      <c r="H59" s="416"/>
      <c r="I59" s="415" t="s">
        <v>11</v>
      </c>
      <c r="J59" s="417"/>
      <c r="K59" s="415"/>
      <c r="L59" s="419">
        <f>SUM(L60)</f>
        <v>0</v>
      </c>
      <c r="M59" s="419" t="s">
        <v>963</v>
      </c>
      <c r="N59" s="417"/>
    </row>
    <row r="60" spans="3:14" hidden="1" outlineLevel="3" x14ac:dyDescent="0.25">
      <c r="C60" s="366">
        <v>1180.01</v>
      </c>
      <c r="D60" s="369" t="s">
        <v>78</v>
      </c>
      <c r="E60" s="368">
        <v>4</v>
      </c>
      <c r="F60" s="369"/>
      <c r="G60" s="368">
        <v>1180</v>
      </c>
      <c r="H60" s="369" t="s">
        <v>77</v>
      </c>
      <c r="I60" s="368" t="s">
        <v>11</v>
      </c>
      <c r="J60" s="367"/>
      <c r="K60" s="368"/>
      <c r="L60" s="371"/>
      <c r="M60" s="372" t="s">
        <v>963</v>
      </c>
      <c r="N60" s="367"/>
    </row>
    <row r="61" spans="3:14" s="422" customFormat="1" outlineLevel="2" collapsed="1" x14ac:dyDescent="0.25">
      <c r="C61" s="414">
        <v>1190</v>
      </c>
      <c r="D61" s="414" t="s">
        <v>79</v>
      </c>
      <c r="E61" s="415">
        <v>3</v>
      </c>
      <c r="F61" s="416"/>
      <c r="G61" s="415"/>
      <c r="H61" s="416"/>
      <c r="I61" s="415" t="s">
        <v>7</v>
      </c>
      <c r="J61" s="414" t="s">
        <v>79</v>
      </c>
      <c r="K61" s="415"/>
      <c r="L61" s="440">
        <f>SUM(L62:L98)</f>
        <v>0</v>
      </c>
      <c r="M61" s="419" t="s">
        <v>963</v>
      </c>
      <c r="N61" s="417"/>
    </row>
    <row r="62" spans="3:14" outlineLevel="3" x14ac:dyDescent="0.25">
      <c r="C62" s="366">
        <v>1190.01</v>
      </c>
      <c r="D62" s="369" t="s">
        <v>80</v>
      </c>
      <c r="E62" s="368">
        <v>4</v>
      </c>
      <c r="F62" s="369"/>
      <c r="G62" s="368">
        <v>1190</v>
      </c>
      <c r="H62" s="369" t="s">
        <v>81</v>
      </c>
      <c r="I62" s="368" t="s">
        <v>7</v>
      </c>
      <c r="J62" s="367"/>
      <c r="K62" s="368"/>
      <c r="L62" s="371"/>
      <c r="M62" s="372" t="s">
        <v>963</v>
      </c>
      <c r="N62" s="367"/>
    </row>
    <row r="63" spans="3:14" hidden="1" outlineLevel="3" x14ac:dyDescent="0.25">
      <c r="C63" s="366">
        <v>1190.1099999999999</v>
      </c>
      <c r="D63" s="369" t="s">
        <v>82</v>
      </c>
      <c r="E63" s="368">
        <v>4</v>
      </c>
      <c r="F63" s="369"/>
      <c r="G63" s="368"/>
      <c r="H63" s="369"/>
      <c r="I63" s="368" t="s">
        <v>11</v>
      </c>
      <c r="J63" s="367"/>
      <c r="K63" s="368"/>
      <c r="L63" s="371"/>
      <c r="M63" s="372" t="s">
        <v>963</v>
      </c>
      <c r="N63" s="367"/>
    </row>
    <row r="64" spans="3:14" hidden="1" outlineLevel="3" x14ac:dyDescent="0.25">
      <c r="C64" s="366">
        <v>1190.31</v>
      </c>
      <c r="D64" s="369" t="s">
        <v>83</v>
      </c>
      <c r="E64" s="368">
        <v>4</v>
      </c>
      <c r="F64" s="369"/>
      <c r="G64" s="368"/>
      <c r="H64" s="369"/>
      <c r="I64" s="368" t="s">
        <v>11</v>
      </c>
      <c r="J64" s="367"/>
      <c r="K64" s="423"/>
      <c r="L64" s="371"/>
      <c r="M64" s="372" t="s">
        <v>963</v>
      </c>
      <c r="N64" s="367"/>
    </row>
    <row r="65" spans="3:14" hidden="1" outlineLevel="3" x14ac:dyDescent="0.25">
      <c r="C65" s="366">
        <v>1190.32</v>
      </c>
      <c r="D65" s="369" t="s">
        <v>84</v>
      </c>
      <c r="E65" s="368">
        <v>4</v>
      </c>
      <c r="F65" s="369"/>
      <c r="G65" s="368"/>
      <c r="H65" s="369"/>
      <c r="I65" s="368" t="s">
        <v>11</v>
      </c>
      <c r="J65" s="367"/>
      <c r="K65" s="368"/>
      <c r="L65" s="371"/>
      <c r="M65" s="372" t="s">
        <v>963</v>
      </c>
      <c r="N65" s="367"/>
    </row>
    <row r="66" spans="3:14" hidden="1" outlineLevel="3" x14ac:dyDescent="0.25">
      <c r="C66" s="366">
        <v>1190.33</v>
      </c>
      <c r="D66" s="369" t="s">
        <v>85</v>
      </c>
      <c r="E66" s="368">
        <v>4</v>
      </c>
      <c r="F66" s="369"/>
      <c r="G66" s="368"/>
      <c r="H66" s="369"/>
      <c r="I66" s="368" t="s">
        <v>11</v>
      </c>
      <c r="J66" s="367"/>
      <c r="K66" s="368"/>
      <c r="L66" s="371"/>
      <c r="M66" s="372" t="s">
        <v>963</v>
      </c>
      <c r="N66" s="367"/>
    </row>
    <row r="67" spans="3:14" hidden="1" outlineLevel="3" x14ac:dyDescent="0.25">
      <c r="C67" s="366">
        <v>1190.3399999999999</v>
      </c>
      <c r="D67" s="369" t="s">
        <v>86</v>
      </c>
      <c r="E67" s="368">
        <v>4</v>
      </c>
      <c r="F67" s="369"/>
      <c r="G67" s="368"/>
      <c r="H67" s="369"/>
      <c r="I67" s="368" t="s">
        <v>11</v>
      </c>
      <c r="J67" s="367"/>
      <c r="K67" s="368"/>
      <c r="L67" s="371"/>
      <c r="M67" s="372" t="s">
        <v>963</v>
      </c>
      <c r="N67" s="367"/>
    </row>
    <row r="68" spans="3:14" hidden="1" outlineLevel="3" x14ac:dyDescent="0.25">
      <c r="C68" s="366">
        <v>1190.3499999999999</v>
      </c>
      <c r="D68" s="369" t="s">
        <v>87</v>
      </c>
      <c r="E68" s="368">
        <v>4</v>
      </c>
      <c r="F68" s="369"/>
      <c r="G68" s="368"/>
      <c r="H68" s="369"/>
      <c r="I68" s="368" t="s">
        <v>11</v>
      </c>
      <c r="J68" s="367"/>
      <c r="K68" s="368"/>
      <c r="L68" s="371"/>
      <c r="M68" s="372" t="s">
        <v>963</v>
      </c>
      <c r="N68" s="367"/>
    </row>
    <row r="69" spans="3:14" hidden="1" outlineLevel="3" x14ac:dyDescent="0.25">
      <c r="C69" s="366">
        <v>1190.3900000000001</v>
      </c>
      <c r="D69" s="369" t="s">
        <v>88</v>
      </c>
      <c r="E69" s="368">
        <v>4</v>
      </c>
      <c r="F69" s="369"/>
      <c r="G69" s="368"/>
      <c r="H69" s="369"/>
      <c r="I69" s="368" t="s">
        <v>11</v>
      </c>
      <c r="J69" s="367"/>
      <c r="K69" s="368"/>
      <c r="L69" s="371"/>
      <c r="M69" s="372" t="s">
        <v>963</v>
      </c>
      <c r="N69" s="367"/>
    </row>
    <row r="70" spans="3:14" hidden="1" outlineLevel="3" x14ac:dyDescent="0.25">
      <c r="C70" s="366">
        <v>1190.4100000000001</v>
      </c>
      <c r="D70" s="369" t="s">
        <v>89</v>
      </c>
      <c r="E70" s="368">
        <v>4</v>
      </c>
      <c r="F70" s="369"/>
      <c r="G70" s="368"/>
      <c r="H70" s="369"/>
      <c r="I70" s="368" t="s">
        <v>11</v>
      </c>
      <c r="J70" s="367"/>
      <c r="K70" s="368"/>
      <c r="L70" s="371"/>
      <c r="M70" s="372" t="s">
        <v>963</v>
      </c>
      <c r="N70" s="367"/>
    </row>
    <row r="71" spans="3:14" hidden="1" outlineLevel="3" x14ac:dyDescent="0.25">
      <c r="C71" s="366">
        <v>1190.42</v>
      </c>
      <c r="D71" s="369" t="s">
        <v>90</v>
      </c>
      <c r="E71" s="368">
        <v>4</v>
      </c>
      <c r="F71" s="369"/>
      <c r="G71" s="368"/>
      <c r="H71" s="369"/>
      <c r="I71" s="368" t="s">
        <v>11</v>
      </c>
      <c r="J71" s="367"/>
      <c r="K71" s="368"/>
      <c r="L71" s="371"/>
      <c r="M71" s="372" t="s">
        <v>963</v>
      </c>
      <c r="N71" s="367"/>
    </row>
    <row r="72" spans="3:14" hidden="1" outlineLevel="3" x14ac:dyDescent="0.25">
      <c r="C72" s="366">
        <v>1190.43</v>
      </c>
      <c r="D72" s="369" t="s">
        <v>91</v>
      </c>
      <c r="E72" s="368">
        <v>4</v>
      </c>
      <c r="F72" s="369"/>
      <c r="G72" s="368"/>
      <c r="H72" s="369"/>
      <c r="I72" s="368" t="s">
        <v>11</v>
      </c>
      <c r="J72" s="367"/>
      <c r="K72" s="368"/>
      <c r="L72" s="371"/>
      <c r="M72" s="372" t="s">
        <v>963</v>
      </c>
      <c r="N72" s="367"/>
    </row>
    <row r="73" spans="3:14" hidden="1" outlineLevel="3" x14ac:dyDescent="0.25">
      <c r="C73" s="366">
        <v>1190.49</v>
      </c>
      <c r="D73" s="369" t="s">
        <v>92</v>
      </c>
      <c r="E73" s="368">
        <v>4</v>
      </c>
      <c r="F73" s="369"/>
      <c r="G73" s="368"/>
      <c r="H73" s="369"/>
      <c r="I73" s="368" t="s">
        <v>11</v>
      </c>
      <c r="J73" s="367"/>
      <c r="K73" s="368"/>
      <c r="L73" s="371"/>
      <c r="M73" s="372" t="s">
        <v>963</v>
      </c>
      <c r="N73" s="367"/>
    </row>
    <row r="74" spans="3:14" hidden="1" outlineLevel="3" x14ac:dyDescent="0.25">
      <c r="C74" s="366">
        <v>1190.51</v>
      </c>
      <c r="D74" s="369" t="s">
        <v>93</v>
      </c>
      <c r="E74" s="368">
        <v>4</v>
      </c>
      <c r="F74" s="369"/>
      <c r="G74" s="368"/>
      <c r="H74" s="369"/>
      <c r="I74" s="368" t="s">
        <v>11</v>
      </c>
      <c r="J74" s="367"/>
      <c r="K74" s="368"/>
      <c r="L74" s="371"/>
      <c r="M74" s="372" t="s">
        <v>963</v>
      </c>
      <c r="N74" s="367"/>
    </row>
    <row r="75" spans="3:14" hidden="1" outlineLevel="3" x14ac:dyDescent="0.25">
      <c r="C75" s="366">
        <v>1190.52</v>
      </c>
      <c r="D75" s="369" t="s">
        <v>94</v>
      </c>
      <c r="E75" s="368">
        <v>4</v>
      </c>
      <c r="F75" s="369"/>
      <c r="G75" s="368"/>
      <c r="H75" s="369"/>
      <c r="I75" s="368" t="s">
        <v>11</v>
      </c>
      <c r="J75" s="367"/>
      <c r="K75" s="368"/>
      <c r="L75" s="371"/>
      <c r="M75" s="372" t="s">
        <v>963</v>
      </c>
      <c r="N75" s="367"/>
    </row>
    <row r="76" spans="3:14" hidden="1" outlineLevel="3" x14ac:dyDescent="0.25">
      <c r="C76" s="366">
        <v>1190.53</v>
      </c>
      <c r="D76" s="369" t="s">
        <v>95</v>
      </c>
      <c r="E76" s="368">
        <v>4</v>
      </c>
      <c r="F76" s="369"/>
      <c r="G76" s="368"/>
      <c r="H76" s="369"/>
      <c r="I76" s="368" t="s">
        <v>11</v>
      </c>
      <c r="J76" s="367"/>
      <c r="K76" s="368"/>
      <c r="L76" s="371"/>
      <c r="M76" s="372" t="s">
        <v>963</v>
      </c>
      <c r="N76" s="367"/>
    </row>
    <row r="77" spans="3:14" hidden="1" outlineLevel="3" x14ac:dyDescent="0.25">
      <c r="C77" s="366">
        <v>1190.54</v>
      </c>
      <c r="D77" s="369" t="s">
        <v>96</v>
      </c>
      <c r="E77" s="368">
        <v>4</v>
      </c>
      <c r="F77" s="369"/>
      <c r="G77" s="368"/>
      <c r="H77" s="369"/>
      <c r="I77" s="368" t="s">
        <v>11</v>
      </c>
      <c r="J77" s="367"/>
      <c r="K77" s="368"/>
      <c r="L77" s="371"/>
      <c r="M77" s="372" t="s">
        <v>963</v>
      </c>
      <c r="N77" s="367"/>
    </row>
    <row r="78" spans="3:14" hidden="1" outlineLevel="3" x14ac:dyDescent="0.25">
      <c r="C78" s="366">
        <v>1190.55</v>
      </c>
      <c r="D78" s="369" t="s">
        <v>97</v>
      </c>
      <c r="E78" s="368">
        <v>4</v>
      </c>
      <c r="F78" s="369"/>
      <c r="G78" s="368"/>
      <c r="H78" s="369"/>
      <c r="I78" s="368" t="s">
        <v>11</v>
      </c>
      <c r="J78" s="367"/>
      <c r="K78" s="368"/>
      <c r="L78" s="371"/>
      <c r="M78" s="372" t="s">
        <v>963</v>
      </c>
      <c r="N78" s="367"/>
    </row>
    <row r="79" spans="3:14" hidden="1" outlineLevel="3" x14ac:dyDescent="0.25">
      <c r="C79" s="366">
        <v>1190.56</v>
      </c>
      <c r="D79" s="369" t="s">
        <v>98</v>
      </c>
      <c r="E79" s="368">
        <v>4</v>
      </c>
      <c r="F79" s="369"/>
      <c r="G79" s="368"/>
      <c r="H79" s="369"/>
      <c r="I79" s="368" t="s">
        <v>11</v>
      </c>
      <c r="J79" s="367"/>
      <c r="K79" s="368"/>
      <c r="L79" s="371"/>
      <c r="M79" s="372" t="s">
        <v>963</v>
      </c>
      <c r="N79" s="367"/>
    </row>
    <row r="80" spans="3:14" hidden="1" outlineLevel="3" x14ac:dyDescent="0.25">
      <c r="C80" s="366">
        <v>1190.6099999999999</v>
      </c>
      <c r="D80" s="369" t="s">
        <v>99</v>
      </c>
      <c r="E80" s="368">
        <v>4</v>
      </c>
      <c r="F80" s="369"/>
      <c r="G80" s="368"/>
      <c r="H80" s="369"/>
      <c r="I80" s="368" t="s">
        <v>11</v>
      </c>
      <c r="J80" s="367"/>
      <c r="K80" s="368"/>
      <c r="L80" s="371"/>
      <c r="M80" s="372" t="s">
        <v>963</v>
      </c>
      <c r="N80" s="367"/>
    </row>
    <row r="81" spans="3:14" hidden="1" outlineLevel="3" x14ac:dyDescent="0.25">
      <c r="C81" s="366">
        <v>1190.6199999999999</v>
      </c>
      <c r="D81" s="369" t="s">
        <v>100</v>
      </c>
      <c r="E81" s="368">
        <v>4</v>
      </c>
      <c r="F81" s="369"/>
      <c r="G81" s="368"/>
      <c r="H81" s="369"/>
      <c r="I81" s="368" t="s">
        <v>11</v>
      </c>
      <c r="J81" s="367"/>
      <c r="K81" s="368"/>
      <c r="L81" s="371"/>
      <c r="M81" s="372" t="s">
        <v>963</v>
      </c>
      <c r="N81" s="367"/>
    </row>
    <row r="82" spans="3:14" hidden="1" outlineLevel="3" x14ac:dyDescent="0.25">
      <c r="C82" s="366">
        <v>1190.6300000000001</v>
      </c>
      <c r="D82" s="369" t="s">
        <v>101</v>
      </c>
      <c r="E82" s="368">
        <v>4</v>
      </c>
      <c r="F82" s="369"/>
      <c r="G82" s="368"/>
      <c r="H82" s="369"/>
      <c r="I82" s="368" t="s">
        <v>11</v>
      </c>
      <c r="J82" s="367"/>
      <c r="K82" s="368"/>
      <c r="L82" s="371"/>
      <c r="M82" s="372" t="s">
        <v>963</v>
      </c>
      <c r="N82" s="367"/>
    </row>
    <row r="83" spans="3:14" hidden="1" outlineLevel="3" x14ac:dyDescent="0.25">
      <c r="C83" s="366">
        <v>1190.6400000000001</v>
      </c>
      <c r="D83" s="369" t="s">
        <v>102</v>
      </c>
      <c r="E83" s="368">
        <v>4</v>
      </c>
      <c r="F83" s="369"/>
      <c r="G83" s="368"/>
      <c r="H83" s="369"/>
      <c r="I83" s="368" t="s">
        <v>11</v>
      </c>
      <c r="J83" s="367"/>
      <c r="K83" s="368"/>
      <c r="L83" s="371"/>
      <c r="M83" s="372" t="s">
        <v>963</v>
      </c>
      <c r="N83" s="367"/>
    </row>
    <row r="84" spans="3:14" hidden="1" outlineLevel="3" x14ac:dyDescent="0.25">
      <c r="C84" s="366">
        <v>1190.71</v>
      </c>
      <c r="D84" s="369" t="s">
        <v>103</v>
      </c>
      <c r="E84" s="368">
        <v>4</v>
      </c>
      <c r="F84" s="369"/>
      <c r="G84" s="368"/>
      <c r="H84" s="369"/>
      <c r="I84" s="368" t="s">
        <v>11</v>
      </c>
      <c r="J84" s="367"/>
      <c r="K84" s="368"/>
      <c r="L84" s="371"/>
      <c r="M84" s="372" t="s">
        <v>963</v>
      </c>
      <c r="N84" s="367"/>
    </row>
    <row r="85" spans="3:14" hidden="1" outlineLevel="3" x14ac:dyDescent="0.25">
      <c r="C85" s="366">
        <v>1190.72</v>
      </c>
      <c r="D85" s="369" t="s">
        <v>104</v>
      </c>
      <c r="E85" s="368">
        <v>4</v>
      </c>
      <c r="F85" s="369"/>
      <c r="G85" s="368"/>
      <c r="H85" s="369"/>
      <c r="I85" s="368" t="s">
        <v>11</v>
      </c>
      <c r="J85" s="367"/>
      <c r="K85" s="368"/>
      <c r="L85" s="371"/>
      <c r="M85" s="372" t="s">
        <v>963</v>
      </c>
      <c r="N85" s="367"/>
    </row>
    <row r="86" spans="3:14" hidden="1" outlineLevel="3" x14ac:dyDescent="0.25">
      <c r="C86" s="366">
        <v>1190.73</v>
      </c>
      <c r="D86" s="369" t="s">
        <v>105</v>
      </c>
      <c r="E86" s="368">
        <v>4</v>
      </c>
      <c r="F86" s="369"/>
      <c r="G86" s="368"/>
      <c r="H86" s="369"/>
      <c r="I86" s="368" t="s">
        <v>11</v>
      </c>
      <c r="J86" s="367"/>
      <c r="K86" s="368"/>
      <c r="L86" s="371"/>
      <c r="M86" s="372" t="s">
        <v>963</v>
      </c>
      <c r="N86" s="367"/>
    </row>
    <row r="87" spans="3:14" hidden="1" outlineLevel="3" x14ac:dyDescent="0.25">
      <c r="C87" s="366">
        <v>1190.74</v>
      </c>
      <c r="D87" s="369" t="s">
        <v>106</v>
      </c>
      <c r="E87" s="368">
        <v>4</v>
      </c>
      <c r="F87" s="369"/>
      <c r="G87" s="368"/>
      <c r="H87" s="369"/>
      <c r="I87" s="368" t="s">
        <v>11</v>
      </c>
      <c r="J87" s="367"/>
      <c r="K87" s="368"/>
      <c r="L87" s="371"/>
      <c r="M87" s="372" t="s">
        <v>963</v>
      </c>
      <c r="N87" s="367"/>
    </row>
    <row r="88" spans="3:14" hidden="1" outlineLevel="3" x14ac:dyDescent="0.25">
      <c r="C88" s="366">
        <v>1190.75</v>
      </c>
      <c r="D88" s="369" t="s">
        <v>107</v>
      </c>
      <c r="E88" s="368">
        <v>4</v>
      </c>
      <c r="F88" s="369"/>
      <c r="G88" s="368"/>
      <c r="H88" s="369"/>
      <c r="I88" s="368" t="s">
        <v>11</v>
      </c>
      <c r="J88" s="367"/>
      <c r="K88" s="368"/>
      <c r="L88" s="371"/>
      <c r="M88" s="372" t="s">
        <v>963</v>
      </c>
      <c r="N88" s="367"/>
    </row>
    <row r="89" spans="3:14" hidden="1" outlineLevel="3" x14ac:dyDescent="0.25">
      <c r="C89" s="366">
        <v>1190.76</v>
      </c>
      <c r="D89" s="369" t="s">
        <v>108</v>
      </c>
      <c r="E89" s="368">
        <v>4</v>
      </c>
      <c r="F89" s="369"/>
      <c r="G89" s="368"/>
      <c r="H89" s="369"/>
      <c r="I89" s="368" t="s">
        <v>11</v>
      </c>
      <c r="J89" s="367"/>
      <c r="K89" s="368"/>
      <c r="L89" s="371"/>
      <c r="M89" s="372" t="s">
        <v>963</v>
      </c>
      <c r="N89" s="367"/>
    </row>
    <row r="90" spans="3:14" hidden="1" outlineLevel="3" x14ac:dyDescent="0.25">
      <c r="C90" s="366">
        <v>1190.81</v>
      </c>
      <c r="D90" s="369" t="s">
        <v>109</v>
      </c>
      <c r="E90" s="368">
        <v>4</v>
      </c>
      <c r="F90" s="369"/>
      <c r="G90" s="368"/>
      <c r="H90" s="369"/>
      <c r="I90" s="368" t="s">
        <v>11</v>
      </c>
      <c r="J90" s="367"/>
      <c r="K90" s="368"/>
      <c r="L90" s="371"/>
      <c r="M90" s="372" t="s">
        <v>963</v>
      </c>
      <c r="N90" s="367"/>
    </row>
    <row r="91" spans="3:14" hidden="1" outlineLevel="3" x14ac:dyDescent="0.25">
      <c r="C91" s="366">
        <v>1190.82</v>
      </c>
      <c r="D91" s="369" t="s">
        <v>110</v>
      </c>
      <c r="E91" s="368">
        <v>4</v>
      </c>
      <c r="F91" s="369"/>
      <c r="G91" s="368"/>
      <c r="H91" s="369"/>
      <c r="I91" s="368" t="s">
        <v>11</v>
      </c>
      <c r="J91" s="367"/>
      <c r="K91" s="368"/>
      <c r="L91" s="371"/>
      <c r="M91" s="372" t="s">
        <v>963</v>
      </c>
      <c r="N91" s="367"/>
    </row>
    <row r="92" spans="3:14" hidden="1" outlineLevel="3" x14ac:dyDescent="0.25">
      <c r="C92" s="366">
        <v>1190.83</v>
      </c>
      <c r="D92" s="369" t="s">
        <v>111</v>
      </c>
      <c r="E92" s="368">
        <v>4</v>
      </c>
      <c r="F92" s="369"/>
      <c r="G92" s="368"/>
      <c r="H92" s="369"/>
      <c r="I92" s="368" t="s">
        <v>11</v>
      </c>
      <c r="J92" s="367"/>
      <c r="K92" s="368"/>
      <c r="L92" s="371"/>
      <c r="M92" s="372" t="s">
        <v>963</v>
      </c>
      <c r="N92" s="367"/>
    </row>
    <row r="93" spans="3:14" hidden="1" outlineLevel="3" x14ac:dyDescent="0.25">
      <c r="C93" s="366">
        <v>1190.8399999999999</v>
      </c>
      <c r="D93" s="369" t="s">
        <v>112</v>
      </c>
      <c r="E93" s="368">
        <v>4</v>
      </c>
      <c r="F93" s="369"/>
      <c r="G93" s="369" t="s">
        <v>113</v>
      </c>
      <c r="H93" s="369"/>
      <c r="I93" s="368" t="s">
        <v>11</v>
      </c>
      <c r="J93" s="367"/>
      <c r="K93" s="368"/>
      <c r="L93" s="371"/>
      <c r="M93" s="372" t="s">
        <v>963</v>
      </c>
      <c r="N93" s="367"/>
    </row>
    <row r="94" spans="3:14" hidden="1" outlineLevel="3" x14ac:dyDescent="0.25">
      <c r="C94" s="366">
        <v>1190.9100000000001</v>
      </c>
      <c r="D94" s="369" t="s">
        <v>114</v>
      </c>
      <c r="E94" s="368">
        <v>4</v>
      </c>
      <c r="F94" s="369"/>
      <c r="G94" s="368"/>
      <c r="H94" s="369"/>
      <c r="I94" s="368" t="s">
        <v>11</v>
      </c>
      <c r="J94" s="367"/>
      <c r="K94" s="368"/>
      <c r="L94" s="371"/>
      <c r="M94" s="372" t="s">
        <v>963</v>
      </c>
      <c r="N94" s="367"/>
    </row>
    <row r="95" spans="3:14" hidden="1" outlineLevel="3" x14ac:dyDescent="0.25">
      <c r="C95" s="366">
        <v>1190.92</v>
      </c>
      <c r="D95" s="369" t="s">
        <v>115</v>
      </c>
      <c r="E95" s="368">
        <v>4</v>
      </c>
      <c r="F95" s="369"/>
      <c r="G95" s="368"/>
      <c r="H95" s="369"/>
      <c r="I95" s="368" t="s">
        <v>11</v>
      </c>
      <c r="J95" s="367"/>
      <c r="K95" s="368"/>
      <c r="L95" s="371"/>
      <c r="M95" s="372" t="s">
        <v>963</v>
      </c>
      <c r="N95" s="367"/>
    </row>
    <row r="96" spans="3:14" hidden="1" outlineLevel="3" x14ac:dyDescent="0.25">
      <c r="C96" s="366">
        <v>1190.93</v>
      </c>
      <c r="D96" s="369" t="s">
        <v>116</v>
      </c>
      <c r="E96" s="368">
        <v>4</v>
      </c>
      <c r="F96" s="369"/>
      <c r="G96" s="368"/>
      <c r="H96" s="369"/>
      <c r="I96" s="368" t="s">
        <v>11</v>
      </c>
      <c r="J96" s="367"/>
      <c r="K96" s="368"/>
      <c r="L96" s="371"/>
      <c r="M96" s="372" t="s">
        <v>963</v>
      </c>
      <c r="N96" s="367"/>
    </row>
    <row r="97" spans="3:14" hidden="1" outlineLevel="3" x14ac:dyDescent="0.25">
      <c r="C97" s="366">
        <v>1190.94</v>
      </c>
      <c r="D97" s="369" t="s">
        <v>117</v>
      </c>
      <c r="E97" s="368">
        <v>4</v>
      </c>
      <c r="F97" s="369"/>
      <c r="G97" s="368"/>
      <c r="H97" s="369"/>
      <c r="I97" s="368" t="s">
        <v>11</v>
      </c>
      <c r="J97" s="367"/>
      <c r="K97" s="368"/>
      <c r="L97" s="371"/>
      <c r="M97" s="372" t="s">
        <v>963</v>
      </c>
      <c r="N97" s="367"/>
    </row>
    <row r="98" spans="3:14" hidden="1" outlineLevel="3" x14ac:dyDescent="0.25">
      <c r="C98" s="366">
        <v>1190.99</v>
      </c>
      <c r="D98" s="369" t="s">
        <v>118</v>
      </c>
      <c r="E98" s="368">
        <v>4</v>
      </c>
      <c r="F98" s="369"/>
      <c r="G98" s="368"/>
      <c r="H98" s="369"/>
      <c r="I98" s="368" t="s">
        <v>11</v>
      </c>
      <c r="J98" s="367"/>
      <c r="K98" s="368"/>
      <c r="L98" s="371"/>
      <c r="M98" s="372" t="s">
        <v>963</v>
      </c>
      <c r="N98" s="367"/>
    </row>
    <row r="99" spans="3:14" s="422" customFormat="1" outlineLevel="2" x14ac:dyDescent="0.25">
      <c r="C99" s="414">
        <v>1191</v>
      </c>
      <c r="D99" s="414" t="s">
        <v>119</v>
      </c>
      <c r="E99" s="415">
        <v>3</v>
      </c>
      <c r="F99" s="416"/>
      <c r="G99" s="415"/>
      <c r="H99" s="416"/>
      <c r="I99" s="415" t="s">
        <v>7</v>
      </c>
      <c r="J99" s="414" t="s">
        <v>1116</v>
      </c>
      <c r="K99" s="415"/>
      <c r="L99" s="440">
        <f>SUM(L100:L113)</f>
        <v>0</v>
      </c>
      <c r="M99" s="419" t="s">
        <v>963</v>
      </c>
      <c r="N99" s="417"/>
    </row>
    <row r="100" spans="3:14" hidden="1" outlineLevel="3" x14ac:dyDescent="0.25">
      <c r="C100" s="366">
        <v>1191.01</v>
      </c>
      <c r="D100" s="369" t="s">
        <v>120</v>
      </c>
      <c r="E100" s="368">
        <v>4</v>
      </c>
      <c r="F100" s="369"/>
      <c r="G100" s="368">
        <v>1191</v>
      </c>
      <c r="H100" s="369" t="s">
        <v>121</v>
      </c>
      <c r="I100" s="368" t="s">
        <v>11</v>
      </c>
      <c r="J100" s="367"/>
      <c r="K100" s="368"/>
      <c r="L100" s="371"/>
      <c r="M100" s="372" t="s">
        <v>963</v>
      </c>
      <c r="N100" s="367"/>
    </row>
    <row r="101" spans="3:14" outlineLevel="3" x14ac:dyDescent="0.25">
      <c r="C101" s="366">
        <v>1191.1099999999999</v>
      </c>
      <c r="D101" s="369" t="s">
        <v>122</v>
      </c>
      <c r="E101" s="368">
        <v>4</v>
      </c>
      <c r="F101" s="369" t="s">
        <v>1308</v>
      </c>
      <c r="G101" s="368"/>
      <c r="H101" s="369"/>
      <c r="I101" s="368" t="s">
        <v>7</v>
      </c>
      <c r="J101" s="367"/>
      <c r="K101" s="368"/>
      <c r="L101" s="371"/>
      <c r="M101" s="372" t="s">
        <v>963</v>
      </c>
      <c r="N101" s="367"/>
    </row>
    <row r="102" spans="3:14" hidden="1" outlineLevel="3" x14ac:dyDescent="0.25">
      <c r="C102" s="366">
        <v>1191.1199999999999</v>
      </c>
      <c r="D102" s="369" t="s">
        <v>123</v>
      </c>
      <c r="E102" s="368">
        <v>4</v>
      </c>
      <c r="F102" s="369"/>
      <c r="G102" s="368"/>
      <c r="H102" s="369"/>
      <c r="I102" s="368" t="s">
        <v>11</v>
      </c>
      <c r="J102" s="367"/>
      <c r="K102" s="368"/>
      <c r="L102" s="371"/>
      <c r="M102" s="372" t="s">
        <v>963</v>
      </c>
      <c r="N102" s="367"/>
    </row>
    <row r="103" spans="3:14" hidden="1" outlineLevel="3" x14ac:dyDescent="0.25">
      <c r="C103" s="366">
        <v>1191.1300000000001</v>
      </c>
      <c r="D103" s="369" t="s">
        <v>124</v>
      </c>
      <c r="E103" s="368">
        <v>4</v>
      </c>
      <c r="F103" s="369"/>
      <c r="G103" s="368"/>
      <c r="H103" s="369"/>
      <c r="I103" s="368" t="s">
        <v>11</v>
      </c>
      <c r="J103" s="367"/>
      <c r="K103" s="368"/>
      <c r="L103" s="371"/>
      <c r="M103" s="372" t="s">
        <v>963</v>
      </c>
      <c r="N103" s="367"/>
    </row>
    <row r="104" spans="3:14" hidden="1" outlineLevel="3" x14ac:dyDescent="0.25">
      <c r="C104" s="366">
        <v>1191.1400000000001</v>
      </c>
      <c r="D104" s="369" t="s">
        <v>125</v>
      </c>
      <c r="E104" s="368">
        <v>4</v>
      </c>
      <c r="F104" s="369"/>
      <c r="G104" s="368"/>
      <c r="H104" s="369"/>
      <c r="I104" s="368" t="s">
        <v>11</v>
      </c>
      <c r="J104" s="367"/>
      <c r="K104" s="368"/>
      <c r="L104" s="371"/>
      <c r="M104" s="372" t="s">
        <v>963</v>
      </c>
      <c r="N104" s="367"/>
    </row>
    <row r="105" spans="3:14" hidden="1" outlineLevel="3" x14ac:dyDescent="0.25">
      <c r="C105" s="366">
        <v>1191.1500000000001</v>
      </c>
      <c r="D105" s="369" t="s">
        <v>126</v>
      </c>
      <c r="E105" s="368">
        <v>4</v>
      </c>
      <c r="F105" s="369"/>
      <c r="G105" s="368"/>
      <c r="H105" s="369"/>
      <c r="I105" s="368" t="s">
        <v>11</v>
      </c>
      <c r="J105" s="367"/>
      <c r="K105" s="368"/>
      <c r="L105" s="371"/>
      <c r="M105" s="372" t="s">
        <v>963</v>
      </c>
      <c r="N105" s="367"/>
    </row>
    <row r="106" spans="3:14" hidden="1" outlineLevel="3" x14ac:dyDescent="0.25">
      <c r="C106" s="366">
        <v>1191.19</v>
      </c>
      <c r="D106" s="369" t="s">
        <v>127</v>
      </c>
      <c r="E106" s="368">
        <v>4</v>
      </c>
      <c r="F106" s="369"/>
      <c r="G106" s="368"/>
      <c r="H106" s="369"/>
      <c r="I106" s="368" t="s">
        <v>11</v>
      </c>
      <c r="J106" s="367"/>
      <c r="K106" s="368"/>
      <c r="L106" s="371"/>
      <c r="M106" s="372" t="s">
        <v>963</v>
      </c>
      <c r="N106" s="367"/>
    </row>
    <row r="107" spans="3:14" hidden="1" outlineLevel="3" x14ac:dyDescent="0.25">
      <c r="C107" s="366">
        <v>1191.21</v>
      </c>
      <c r="D107" s="369" t="s">
        <v>128</v>
      </c>
      <c r="E107" s="368">
        <v>4</v>
      </c>
      <c r="F107" s="369"/>
      <c r="G107" s="368"/>
      <c r="H107" s="369"/>
      <c r="I107" s="368" t="s">
        <v>11</v>
      </c>
      <c r="J107" s="367"/>
      <c r="K107" s="368"/>
      <c r="L107" s="371"/>
      <c r="M107" s="372" t="s">
        <v>963</v>
      </c>
      <c r="N107" s="367"/>
    </row>
    <row r="108" spans="3:14" hidden="1" outlineLevel="3" x14ac:dyDescent="0.25">
      <c r="C108" s="366">
        <v>1191.22</v>
      </c>
      <c r="D108" s="369" t="s">
        <v>129</v>
      </c>
      <c r="E108" s="368">
        <v>4</v>
      </c>
      <c r="F108" s="369"/>
      <c r="G108" s="368"/>
      <c r="H108" s="369"/>
      <c r="I108" s="368" t="s">
        <v>11</v>
      </c>
      <c r="J108" s="367"/>
      <c r="K108" s="368"/>
      <c r="L108" s="371"/>
      <c r="M108" s="372" t="s">
        <v>963</v>
      </c>
      <c r="N108" s="367"/>
    </row>
    <row r="109" spans="3:14" hidden="1" outlineLevel="3" x14ac:dyDescent="0.25">
      <c r="C109" s="366">
        <v>1191.23</v>
      </c>
      <c r="D109" s="369" t="s">
        <v>130</v>
      </c>
      <c r="E109" s="368">
        <v>4</v>
      </c>
      <c r="F109" s="369"/>
      <c r="G109" s="368"/>
      <c r="H109" s="369"/>
      <c r="I109" s="368" t="s">
        <v>11</v>
      </c>
      <c r="J109" s="367"/>
      <c r="K109" s="368"/>
      <c r="L109" s="371"/>
      <c r="M109" s="372" t="s">
        <v>963</v>
      </c>
      <c r="N109" s="367"/>
    </row>
    <row r="110" spans="3:14" hidden="1" outlineLevel="3" x14ac:dyDescent="0.25">
      <c r="C110" s="366">
        <v>1191.24</v>
      </c>
      <c r="D110" s="369" t="s">
        <v>131</v>
      </c>
      <c r="E110" s="368">
        <v>4</v>
      </c>
      <c r="F110" s="369"/>
      <c r="G110" s="368"/>
      <c r="H110" s="369"/>
      <c r="I110" s="368" t="s">
        <v>11</v>
      </c>
      <c r="J110" s="367"/>
      <c r="K110" s="368"/>
      <c r="L110" s="371"/>
      <c r="M110" s="372" t="s">
        <v>963</v>
      </c>
      <c r="N110" s="367"/>
    </row>
    <row r="111" spans="3:14" hidden="1" outlineLevel="3" x14ac:dyDescent="0.25">
      <c r="C111" s="366">
        <v>1191.25</v>
      </c>
      <c r="D111" s="369" t="s">
        <v>132</v>
      </c>
      <c r="E111" s="368">
        <v>4</v>
      </c>
      <c r="F111" s="369"/>
      <c r="G111" s="368"/>
      <c r="H111" s="369"/>
      <c r="I111" s="368" t="s">
        <v>11</v>
      </c>
      <c r="J111" s="367"/>
      <c r="K111" s="368"/>
      <c r="L111" s="371"/>
      <c r="M111" s="372" t="s">
        <v>963</v>
      </c>
      <c r="N111" s="367"/>
    </row>
    <row r="112" spans="3:14" hidden="1" outlineLevel="3" x14ac:dyDescent="0.25">
      <c r="C112" s="366">
        <v>1191.29</v>
      </c>
      <c r="D112" s="369" t="s">
        <v>133</v>
      </c>
      <c r="E112" s="368">
        <v>4</v>
      </c>
      <c r="F112" s="369"/>
      <c r="G112" s="368"/>
      <c r="H112" s="369"/>
      <c r="I112" s="368" t="s">
        <v>11</v>
      </c>
      <c r="J112" s="367"/>
      <c r="K112" s="368"/>
      <c r="L112" s="371"/>
      <c r="M112" s="372" t="s">
        <v>963</v>
      </c>
      <c r="N112" s="367"/>
    </row>
    <row r="113" spans="3:14" hidden="1" outlineLevel="3" x14ac:dyDescent="0.25">
      <c r="C113" s="366">
        <v>1191.9100000000001</v>
      </c>
      <c r="D113" s="369" t="s">
        <v>134</v>
      </c>
      <c r="E113" s="368">
        <v>4</v>
      </c>
      <c r="F113" s="369"/>
      <c r="G113" s="368"/>
      <c r="H113" s="369"/>
      <c r="I113" s="368" t="s">
        <v>11</v>
      </c>
      <c r="J113" s="367"/>
      <c r="K113" s="423"/>
      <c r="L113" s="371"/>
      <c r="M113" s="372" t="s">
        <v>963</v>
      </c>
      <c r="N113" s="367"/>
    </row>
    <row r="114" spans="3:14" s="351" customFormat="1" outlineLevel="1" x14ac:dyDescent="0.25">
      <c r="C114" s="408">
        <v>1200</v>
      </c>
      <c r="D114" s="408" t="s">
        <v>135</v>
      </c>
      <c r="E114" s="409">
        <v>2</v>
      </c>
      <c r="F114" s="410"/>
      <c r="G114" s="409"/>
      <c r="H114" s="410"/>
      <c r="I114" s="409" t="s">
        <v>7</v>
      </c>
      <c r="J114" s="408" t="s">
        <v>135</v>
      </c>
      <c r="K114" s="409"/>
      <c r="L114" s="441">
        <f>SUM(L115,L117,L123,L126,L133)</f>
        <v>0</v>
      </c>
      <c r="M114" s="412" t="s">
        <v>963</v>
      </c>
      <c r="N114" s="425"/>
    </row>
    <row r="115" spans="3:14" outlineLevel="2" x14ac:dyDescent="0.25">
      <c r="C115" s="414">
        <v>1210</v>
      </c>
      <c r="D115" s="414" t="s">
        <v>135</v>
      </c>
      <c r="E115" s="415">
        <v>3</v>
      </c>
      <c r="F115" s="416"/>
      <c r="G115" s="415"/>
      <c r="H115" s="416"/>
      <c r="I115" s="415" t="s">
        <v>7</v>
      </c>
      <c r="J115" s="417"/>
      <c r="K115" s="415"/>
      <c r="L115" s="440">
        <f>SUM(L116)</f>
        <v>0</v>
      </c>
      <c r="M115" s="419" t="s">
        <v>963</v>
      </c>
      <c r="N115" s="417"/>
    </row>
    <row r="116" spans="3:14" outlineLevel="3" x14ac:dyDescent="0.25">
      <c r="C116" s="366">
        <v>1210.01</v>
      </c>
      <c r="D116" s="369" t="s">
        <v>136</v>
      </c>
      <c r="E116" s="368">
        <v>4</v>
      </c>
      <c r="F116" s="369"/>
      <c r="G116" s="368">
        <v>1200</v>
      </c>
      <c r="H116" s="369" t="s">
        <v>137</v>
      </c>
      <c r="I116" s="368" t="s">
        <v>7</v>
      </c>
      <c r="J116" s="367"/>
      <c r="K116" s="368"/>
      <c r="L116" s="371"/>
      <c r="M116" s="372" t="s">
        <v>963</v>
      </c>
      <c r="N116" s="367"/>
    </row>
    <row r="117" spans="3:14" hidden="1" outlineLevel="2" x14ac:dyDescent="0.25">
      <c r="C117" s="414">
        <v>1220</v>
      </c>
      <c r="D117" s="414" t="s">
        <v>138</v>
      </c>
      <c r="E117" s="415">
        <v>3</v>
      </c>
      <c r="F117" s="416"/>
      <c r="G117" s="415"/>
      <c r="H117" s="416"/>
      <c r="I117" s="415" t="s">
        <v>11</v>
      </c>
      <c r="J117" s="414" t="s">
        <v>138</v>
      </c>
      <c r="K117" s="415"/>
      <c r="L117" s="419">
        <f>SUM(L118:L122)</f>
        <v>0</v>
      </c>
      <c r="M117" s="419" t="s">
        <v>963</v>
      </c>
      <c r="N117" s="417"/>
    </row>
    <row r="118" spans="3:14" hidden="1" outlineLevel="3" x14ac:dyDescent="0.25">
      <c r="C118" s="366">
        <v>1220.01</v>
      </c>
      <c r="D118" s="369" t="s">
        <v>139</v>
      </c>
      <c r="E118" s="368">
        <v>4</v>
      </c>
      <c r="F118" s="369"/>
      <c r="G118" s="368"/>
      <c r="H118" s="369"/>
      <c r="I118" s="368" t="s">
        <v>11</v>
      </c>
      <c r="J118" s="367"/>
      <c r="K118" s="368"/>
      <c r="L118" s="371"/>
      <c r="M118" s="372" t="s">
        <v>963</v>
      </c>
      <c r="N118" s="367"/>
    </row>
    <row r="119" spans="3:14" hidden="1" outlineLevel="3" x14ac:dyDescent="0.25">
      <c r="C119" s="366">
        <v>1220.1099999999999</v>
      </c>
      <c r="D119" s="369" t="s">
        <v>140</v>
      </c>
      <c r="E119" s="368">
        <v>4</v>
      </c>
      <c r="F119" s="369"/>
      <c r="G119" s="368"/>
      <c r="H119" s="369"/>
      <c r="I119" s="368" t="s">
        <v>11</v>
      </c>
      <c r="J119" s="367"/>
      <c r="K119" s="368"/>
      <c r="L119" s="371"/>
      <c r="M119" s="372" t="s">
        <v>963</v>
      </c>
      <c r="N119" s="367"/>
    </row>
    <row r="120" spans="3:14" hidden="1" outlineLevel="3" x14ac:dyDescent="0.25">
      <c r="C120" s="366">
        <v>1220.1199999999999</v>
      </c>
      <c r="D120" s="369" t="s">
        <v>141</v>
      </c>
      <c r="E120" s="368">
        <v>4</v>
      </c>
      <c r="F120" s="369"/>
      <c r="G120" s="368"/>
      <c r="H120" s="369"/>
      <c r="I120" s="368" t="s">
        <v>11</v>
      </c>
      <c r="J120" s="367"/>
      <c r="K120" s="368"/>
      <c r="L120" s="371"/>
      <c r="M120" s="372" t="s">
        <v>963</v>
      </c>
      <c r="N120" s="367"/>
    </row>
    <row r="121" spans="3:14" hidden="1" outlineLevel="3" x14ac:dyDescent="0.25">
      <c r="C121" s="366">
        <v>1220.1300000000001</v>
      </c>
      <c r="D121" s="369" t="s">
        <v>142</v>
      </c>
      <c r="E121" s="368">
        <v>4</v>
      </c>
      <c r="F121" s="369"/>
      <c r="G121" s="368"/>
      <c r="H121" s="369"/>
      <c r="I121" s="368" t="s">
        <v>11</v>
      </c>
      <c r="J121" s="367"/>
      <c r="K121" s="368"/>
      <c r="L121" s="371"/>
      <c r="M121" s="372" t="s">
        <v>963</v>
      </c>
      <c r="N121" s="367"/>
    </row>
    <row r="122" spans="3:14" hidden="1" outlineLevel="3" x14ac:dyDescent="0.25">
      <c r="C122" s="366">
        <v>1220.9100000000001</v>
      </c>
      <c r="D122" s="369" t="s">
        <v>143</v>
      </c>
      <c r="E122" s="368">
        <v>4</v>
      </c>
      <c r="F122" s="369"/>
      <c r="G122" s="368"/>
      <c r="H122" s="369"/>
      <c r="I122" s="368" t="s">
        <v>11</v>
      </c>
      <c r="J122" s="367"/>
      <c r="K122" s="368"/>
      <c r="L122" s="371"/>
      <c r="M122" s="372" t="s">
        <v>963</v>
      </c>
      <c r="N122" s="367"/>
    </row>
    <row r="123" spans="3:14" outlineLevel="2" collapsed="1" x14ac:dyDescent="0.25">
      <c r="C123" s="414">
        <v>1230</v>
      </c>
      <c r="D123" s="414" t="s">
        <v>144</v>
      </c>
      <c r="E123" s="415">
        <v>3</v>
      </c>
      <c r="F123" s="416"/>
      <c r="G123" s="415"/>
      <c r="H123" s="416"/>
      <c r="I123" s="415" t="s">
        <v>7</v>
      </c>
      <c r="J123" s="414" t="s">
        <v>144</v>
      </c>
      <c r="K123" s="415"/>
      <c r="L123" s="440">
        <f>SUM(L124:L125)</f>
        <v>0</v>
      </c>
      <c r="M123" s="419" t="s">
        <v>963</v>
      </c>
      <c r="N123" s="417"/>
    </row>
    <row r="124" spans="3:14" outlineLevel="3" x14ac:dyDescent="0.25">
      <c r="C124" s="366">
        <v>1230.01</v>
      </c>
      <c r="D124" s="369" t="s">
        <v>144</v>
      </c>
      <c r="E124" s="368">
        <v>4</v>
      </c>
      <c r="F124" s="369"/>
      <c r="G124" s="368"/>
      <c r="H124" s="369"/>
      <c r="I124" s="368" t="s">
        <v>7</v>
      </c>
      <c r="J124" s="367"/>
      <c r="K124" s="133"/>
      <c r="L124" s="371"/>
      <c r="M124" s="372" t="s">
        <v>963</v>
      </c>
      <c r="N124" s="373"/>
    </row>
    <row r="125" spans="3:14" outlineLevel="3" x14ac:dyDescent="0.25">
      <c r="C125" s="366">
        <v>1230.1099999999999</v>
      </c>
      <c r="D125" s="367" t="s">
        <v>145</v>
      </c>
      <c r="E125" s="368">
        <v>4</v>
      </c>
      <c r="F125" s="367"/>
      <c r="G125" s="368"/>
      <c r="H125" s="369"/>
      <c r="I125" s="368" t="s">
        <v>7</v>
      </c>
      <c r="J125" s="367"/>
      <c r="K125" s="133"/>
      <c r="L125" s="371"/>
      <c r="M125" s="372" t="s">
        <v>963</v>
      </c>
      <c r="N125" s="373"/>
    </row>
    <row r="126" spans="3:14" hidden="1" outlineLevel="2" x14ac:dyDescent="0.25">
      <c r="C126" s="414">
        <v>1240</v>
      </c>
      <c r="D126" s="414" t="s">
        <v>146</v>
      </c>
      <c r="E126" s="415">
        <v>3</v>
      </c>
      <c r="F126" s="417"/>
      <c r="G126" s="415"/>
      <c r="H126" s="416"/>
      <c r="I126" s="415" t="s">
        <v>11</v>
      </c>
      <c r="J126" s="414" t="s">
        <v>146</v>
      </c>
      <c r="K126" s="418"/>
      <c r="L126" s="419">
        <f>SUM(L127:L132)</f>
        <v>0</v>
      </c>
      <c r="M126" s="419" t="s">
        <v>963</v>
      </c>
      <c r="N126" s="420"/>
    </row>
    <row r="127" spans="3:14" hidden="1" outlineLevel="3" x14ac:dyDescent="0.25">
      <c r="C127" s="366">
        <v>1240.01</v>
      </c>
      <c r="D127" s="369" t="s">
        <v>147</v>
      </c>
      <c r="E127" s="368">
        <v>4</v>
      </c>
      <c r="F127" s="369"/>
      <c r="G127" s="368"/>
      <c r="H127" s="369"/>
      <c r="I127" s="368" t="s">
        <v>11</v>
      </c>
      <c r="J127" s="367"/>
      <c r="K127" s="368"/>
      <c r="L127" s="371"/>
      <c r="M127" s="372" t="s">
        <v>963</v>
      </c>
      <c r="N127" s="367"/>
    </row>
    <row r="128" spans="3:14" hidden="1" outlineLevel="3" x14ac:dyDescent="0.25">
      <c r="C128" s="366">
        <v>1240.1099999999999</v>
      </c>
      <c r="D128" s="369" t="s">
        <v>148</v>
      </c>
      <c r="E128" s="368">
        <v>4</v>
      </c>
      <c r="F128" s="369"/>
      <c r="G128" s="368"/>
      <c r="H128" s="369"/>
      <c r="I128" s="368" t="s">
        <v>11</v>
      </c>
      <c r="J128" s="367"/>
      <c r="K128" s="368"/>
      <c r="L128" s="371"/>
      <c r="M128" s="372" t="s">
        <v>963</v>
      </c>
      <c r="N128" s="367"/>
    </row>
    <row r="129" spans="3:14" hidden="1" outlineLevel="3" x14ac:dyDescent="0.25">
      <c r="C129" s="366">
        <v>1240.1199999999999</v>
      </c>
      <c r="D129" s="369" t="s">
        <v>149</v>
      </c>
      <c r="E129" s="368">
        <v>4</v>
      </c>
      <c r="F129" s="369"/>
      <c r="G129" s="368"/>
      <c r="H129" s="369"/>
      <c r="I129" s="368" t="s">
        <v>11</v>
      </c>
      <c r="J129" s="367"/>
      <c r="K129" s="368"/>
      <c r="L129" s="371"/>
      <c r="M129" s="372" t="s">
        <v>963</v>
      </c>
      <c r="N129" s="367"/>
    </row>
    <row r="130" spans="3:14" hidden="1" outlineLevel="3" x14ac:dyDescent="0.25">
      <c r="C130" s="366">
        <v>1240.1300000000001</v>
      </c>
      <c r="D130" s="367" t="s">
        <v>150</v>
      </c>
      <c r="E130" s="368">
        <v>4</v>
      </c>
      <c r="F130" s="367"/>
      <c r="G130" s="368"/>
      <c r="H130" s="369"/>
      <c r="I130" s="368" t="s">
        <v>11</v>
      </c>
      <c r="J130" s="367"/>
      <c r="K130" s="368"/>
      <c r="L130" s="371"/>
      <c r="M130" s="372" t="s">
        <v>963</v>
      </c>
      <c r="N130" s="367"/>
    </row>
    <row r="131" spans="3:14" hidden="1" outlineLevel="3" x14ac:dyDescent="0.25">
      <c r="C131" s="366">
        <v>1240.1400000000001</v>
      </c>
      <c r="D131" s="369" t="s">
        <v>151</v>
      </c>
      <c r="E131" s="368">
        <v>4</v>
      </c>
      <c r="F131" s="369"/>
      <c r="G131" s="368"/>
      <c r="H131" s="369"/>
      <c r="I131" s="368" t="s">
        <v>11</v>
      </c>
      <c r="J131" s="367"/>
      <c r="K131" s="133"/>
      <c r="L131" s="371"/>
      <c r="M131" s="372" t="s">
        <v>963</v>
      </c>
      <c r="N131" s="373"/>
    </row>
    <row r="132" spans="3:14" hidden="1" outlineLevel="3" x14ac:dyDescent="0.25">
      <c r="C132" s="366">
        <v>1240.21</v>
      </c>
      <c r="D132" s="369" t="s">
        <v>152</v>
      </c>
      <c r="E132" s="368">
        <v>4</v>
      </c>
      <c r="F132" s="369"/>
      <c r="G132" s="368"/>
      <c r="H132" s="369"/>
      <c r="I132" s="368" t="s">
        <v>11</v>
      </c>
      <c r="J132" s="367"/>
      <c r="K132" s="368"/>
      <c r="L132" s="371"/>
      <c r="M132" s="372" t="s">
        <v>963</v>
      </c>
      <c r="N132" s="367"/>
    </row>
    <row r="133" spans="3:14" hidden="1" outlineLevel="2" collapsed="1" x14ac:dyDescent="0.25">
      <c r="C133" s="414">
        <v>1290</v>
      </c>
      <c r="D133" s="414" t="s">
        <v>153</v>
      </c>
      <c r="E133" s="415">
        <v>3</v>
      </c>
      <c r="F133" s="416"/>
      <c r="G133" s="415"/>
      <c r="H133" s="416"/>
      <c r="I133" s="415" t="s">
        <v>11</v>
      </c>
      <c r="J133" s="414" t="s">
        <v>153</v>
      </c>
      <c r="K133" s="415"/>
      <c r="L133" s="419">
        <f>SUM(L134)</f>
        <v>0</v>
      </c>
      <c r="M133" s="419" t="s">
        <v>963</v>
      </c>
      <c r="N133" s="417"/>
    </row>
    <row r="134" spans="3:14" hidden="1" outlineLevel="3" x14ac:dyDescent="0.25">
      <c r="C134" s="366">
        <v>1290.01</v>
      </c>
      <c r="D134" s="369" t="s">
        <v>154</v>
      </c>
      <c r="E134" s="368">
        <v>4</v>
      </c>
      <c r="F134" s="369"/>
      <c r="G134" s="368"/>
      <c r="H134" s="369"/>
      <c r="I134" s="368" t="s">
        <v>11</v>
      </c>
      <c r="J134" s="367"/>
      <c r="K134" s="133"/>
      <c r="L134" s="371"/>
      <c r="M134" s="372" t="s">
        <v>963</v>
      </c>
      <c r="N134" s="373"/>
    </row>
    <row r="135" spans="3:14" s="351" customFormat="1" outlineLevel="1" x14ac:dyDescent="0.25">
      <c r="C135" s="408">
        <v>1300</v>
      </c>
      <c r="D135" s="408" t="s">
        <v>155</v>
      </c>
      <c r="E135" s="409">
        <v>2</v>
      </c>
      <c r="F135" s="410"/>
      <c r="G135" s="409"/>
      <c r="H135" s="410"/>
      <c r="I135" s="409" t="s">
        <v>7</v>
      </c>
      <c r="J135" s="408" t="s">
        <v>155</v>
      </c>
      <c r="K135" s="411"/>
      <c r="L135" s="441">
        <f>SUM(L136,L145,L151,L153,L155,L157,L173,L175)</f>
        <v>0</v>
      </c>
      <c r="M135" s="412" t="s">
        <v>963</v>
      </c>
      <c r="N135" s="413"/>
    </row>
    <row r="136" spans="3:14" outlineLevel="2" x14ac:dyDescent="0.25">
      <c r="C136" s="414">
        <v>1310</v>
      </c>
      <c r="D136" s="414" t="s">
        <v>156</v>
      </c>
      <c r="E136" s="415">
        <v>3</v>
      </c>
      <c r="F136" s="416"/>
      <c r="G136" s="415"/>
      <c r="H136" s="416"/>
      <c r="I136" s="415" t="s">
        <v>7</v>
      </c>
      <c r="J136" s="414" t="s">
        <v>156</v>
      </c>
      <c r="K136" s="418"/>
      <c r="L136" s="440">
        <f>SUM(L137:L144)</f>
        <v>0</v>
      </c>
      <c r="M136" s="419" t="s">
        <v>963</v>
      </c>
      <c r="N136" s="420"/>
    </row>
    <row r="137" spans="3:14" outlineLevel="3" x14ac:dyDescent="0.25">
      <c r="C137" s="366">
        <v>1310.01</v>
      </c>
      <c r="D137" s="369" t="s">
        <v>157</v>
      </c>
      <c r="E137" s="368">
        <v>4</v>
      </c>
      <c r="F137" s="369"/>
      <c r="G137" s="368">
        <v>1310</v>
      </c>
      <c r="H137" s="369" t="s">
        <v>158</v>
      </c>
      <c r="I137" s="368" t="s">
        <v>7</v>
      </c>
      <c r="J137" s="367"/>
      <c r="K137" s="133"/>
      <c r="L137" s="371"/>
      <c r="M137" s="372" t="s">
        <v>963</v>
      </c>
      <c r="N137" s="373"/>
    </row>
    <row r="138" spans="3:14" hidden="1" outlineLevel="3" x14ac:dyDescent="0.25">
      <c r="C138" s="366">
        <v>1310.1099999999999</v>
      </c>
      <c r="D138" s="369" t="s">
        <v>159</v>
      </c>
      <c r="E138" s="368">
        <v>4</v>
      </c>
      <c r="F138" s="369"/>
      <c r="G138" s="368"/>
      <c r="H138" s="369"/>
      <c r="I138" s="368" t="s">
        <v>11</v>
      </c>
      <c r="J138" s="367"/>
      <c r="K138" s="368"/>
      <c r="L138" s="371"/>
      <c r="M138" s="372" t="s">
        <v>963</v>
      </c>
      <c r="N138" s="367"/>
    </row>
    <row r="139" spans="3:14" hidden="1" outlineLevel="3" x14ac:dyDescent="0.25">
      <c r="C139" s="366">
        <v>1310.21</v>
      </c>
      <c r="D139" s="367" t="s">
        <v>160</v>
      </c>
      <c r="E139" s="368">
        <v>4</v>
      </c>
      <c r="F139" s="367"/>
      <c r="G139" s="368"/>
      <c r="H139" s="369"/>
      <c r="I139" s="368" t="s">
        <v>11</v>
      </c>
      <c r="J139" s="367"/>
      <c r="K139" s="368"/>
      <c r="L139" s="371"/>
      <c r="M139" s="372" t="s">
        <v>963</v>
      </c>
      <c r="N139" s="367"/>
    </row>
    <row r="140" spans="3:14" hidden="1" outlineLevel="3" x14ac:dyDescent="0.25">
      <c r="C140" s="366">
        <v>1310.22</v>
      </c>
      <c r="D140" s="367" t="s">
        <v>161</v>
      </c>
      <c r="E140" s="368">
        <v>4</v>
      </c>
      <c r="F140" s="367"/>
      <c r="G140" s="368"/>
      <c r="H140" s="369"/>
      <c r="I140" s="368" t="s">
        <v>11</v>
      </c>
      <c r="J140" s="367"/>
      <c r="K140" s="368"/>
      <c r="L140" s="371"/>
      <c r="M140" s="372" t="s">
        <v>963</v>
      </c>
      <c r="N140" s="367"/>
    </row>
    <row r="141" spans="3:14" hidden="1" outlineLevel="3" x14ac:dyDescent="0.25">
      <c r="C141" s="366">
        <v>1310.23</v>
      </c>
      <c r="D141" s="367" t="s">
        <v>162</v>
      </c>
      <c r="E141" s="368">
        <v>4</v>
      </c>
      <c r="F141" s="367"/>
      <c r="G141" s="368"/>
      <c r="H141" s="369"/>
      <c r="I141" s="368" t="s">
        <v>11</v>
      </c>
      <c r="J141" s="367"/>
      <c r="K141" s="368"/>
      <c r="L141" s="371"/>
      <c r="M141" s="372" t="s">
        <v>963</v>
      </c>
      <c r="N141" s="367"/>
    </row>
    <row r="142" spans="3:14" hidden="1" outlineLevel="3" x14ac:dyDescent="0.25">
      <c r="C142" s="366">
        <v>1310.31</v>
      </c>
      <c r="D142" s="367" t="s">
        <v>163</v>
      </c>
      <c r="E142" s="368">
        <v>4</v>
      </c>
      <c r="F142" s="367"/>
      <c r="G142" s="368"/>
      <c r="H142" s="369"/>
      <c r="I142" s="368" t="s">
        <v>11</v>
      </c>
      <c r="J142" s="367"/>
      <c r="K142" s="368"/>
      <c r="L142" s="371"/>
      <c r="M142" s="372" t="s">
        <v>963</v>
      </c>
      <c r="N142" s="367"/>
    </row>
    <row r="143" spans="3:14" hidden="1" outlineLevel="3" x14ac:dyDescent="0.25">
      <c r="C143" s="366">
        <v>1310.32</v>
      </c>
      <c r="D143" s="367" t="s">
        <v>164</v>
      </c>
      <c r="E143" s="368">
        <v>4</v>
      </c>
      <c r="F143" s="367"/>
      <c r="G143" s="368"/>
      <c r="H143" s="369"/>
      <c r="I143" s="368" t="s">
        <v>11</v>
      </c>
      <c r="J143" s="367"/>
      <c r="K143" s="368"/>
      <c r="L143" s="371"/>
      <c r="M143" s="372" t="s">
        <v>963</v>
      </c>
      <c r="N143" s="367"/>
    </row>
    <row r="144" spans="3:14" hidden="1" outlineLevel="3" x14ac:dyDescent="0.25">
      <c r="C144" s="366">
        <v>1310.33</v>
      </c>
      <c r="D144" s="367" t="s">
        <v>20</v>
      </c>
      <c r="E144" s="368">
        <v>4</v>
      </c>
      <c r="F144" s="367"/>
      <c r="G144" s="368"/>
      <c r="H144" s="369"/>
      <c r="I144" s="368" t="s">
        <v>11</v>
      </c>
      <c r="J144" s="367"/>
      <c r="K144" s="368"/>
      <c r="L144" s="371"/>
      <c r="M144" s="372" t="s">
        <v>963</v>
      </c>
      <c r="N144" s="367"/>
    </row>
    <row r="145" spans="3:14" outlineLevel="2" x14ac:dyDescent="0.25">
      <c r="C145" s="414">
        <v>1320</v>
      </c>
      <c r="D145" s="414" t="s">
        <v>165</v>
      </c>
      <c r="E145" s="415">
        <v>3</v>
      </c>
      <c r="F145" s="417"/>
      <c r="G145" s="415"/>
      <c r="H145" s="416"/>
      <c r="I145" s="415" t="s">
        <v>7</v>
      </c>
      <c r="J145" s="414" t="s">
        <v>165</v>
      </c>
      <c r="K145" s="415"/>
      <c r="L145" s="440">
        <f>SUM(L146:L150)</f>
        <v>0</v>
      </c>
      <c r="M145" s="419" t="s">
        <v>963</v>
      </c>
      <c r="N145" s="417"/>
    </row>
    <row r="146" spans="3:14" outlineLevel="3" x14ac:dyDescent="0.25">
      <c r="C146" s="366">
        <v>1320.01</v>
      </c>
      <c r="D146" s="369" t="s">
        <v>166</v>
      </c>
      <c r="E146" s="368">
        <v>4</v>
      </c>
      <c r="F146" s="369"/>
      <c r="G146" s="368">
        <v>1320</v>
      </c>
      <c r="H146" s="369" t="s">
        <v>165</v>
      </c>
      <c r="I146" s="368" t="s">
        <v>7</v>
      </c>
      <c r="J146" s="367"/>
      <c r="K146" s="133"/>
      <c r="L146" s="371"/>
      <c r="M146" s="372" t="s">
        <v>963</v>
      </c>
      <c r="N146" s="373"/>
    </row>
    <row r="147" spans="3:14" hidden="1" outlineLevel="3" x14ac:dyDescent="0.25">
      <c r="C147" s="366">
        <v>1320.11</v>
      </c>
      <c r="D147" s="369" t="s">
        <v>167</v>
      </c>
      <c r="E147" s="368">
        <v>4</v>
      </c>
      <c r="F147" s="369"/>
      <c r="G147" s="368"/>
      <c r="H147" s="369"/>
      <c r="I147" s="368" t="s">
        <v>11</v>
      </c>
      <c r="J147" s="367"/>
      <c r="K147" s="133"/>
      <c r="L147" s="371"/>
      <c r="M147" s="372" t="s">
        <v>963</v>
      </c>
      <c r="N147" s="373"/>
    </row>
    <row r="148" spans="3:14" hidden="1" outlineLevel="3" x14ac:dyDescent="0.25">
      <c r="C148" s="366">
        <v>1320.21</v>
      </c>
      <c r="D148" s="369" t="s">
        <v>168</v>
      </c>
      <c r="E148" s="368">
        <v>4</v>
      </c>
      <c r="F148" s="369"/>
      <c r="G148" s="368"/>
      <c r="H148" s="369"/>
      <c r="I148" s="368" t="s">
        <v>11</v>
      </c>
      <c r="J148" s="367"/>
      <c r="K148" s="368"/>
      <c r="L148" s="371"/>
      <c r="M148" s="372" t="s">
        <v>963</v>
      </c>
      <c r="N148" s="367"/>
    </row>
    <row r="149" spans="3:14" hidden="1" outlineLevel="3" x14ac:dyDescent="0.25">
      <c r="C149" s="366">
        <v>1320.31</v>
      </c>
      <c r="D149" s="367" t="s">
        <v>169</v>
      </c>
      <c r="E149" s="368">
        <v>4</v>
      </c>
      <c r="F149" s="367"/>
      <c r="G149" s="368"/>
      <c r="H149" s="369"/>
      <c r="I149" s="368" t="s">
        <v>11</v>
      </c>
      <c r="J149" s="367"/>
      <c r="K149" s="368"/>
      <c r="L149" s="371"/>
      <c r="M149" s="372" t="s">
        <v>963</v>
      </c>
      <c r="N149" s="367"/>
    </row>
    <row r="150" spans="3:14" hidden="1" outlineLevel="3" x14ac:dyDescent="0.25">
      <c r="C150" s="366">
        <v>1320.41</v>
      </c>
      <c r="D150" s="367" t="s">
        <v>170</v>
      </c>
      <c r="E150" s="368">
        <v>4</v>
      </c>
      <c r="F150" s="367"/>
      <c r="G150" s="368"/>
      <c r="H150" s="369"/>
      <c r="I150" s="368" t="s">
        <v>11</v>
      </c>
      <c r="J150" s="367"/>
      <c r="K150" s="423"/>
      <c r="L150" s="371"/>
      <c r="M150" s="372" t="s">
        <v>963</v>
      </c>
      <c r="N150" s="367"/>
    </row>
    <row r="151" spans="3:14" outlineLevel="2" x14ac:dyDescent="0.25">
      <c r="C151" s="414">
        <v>1330</v>
      </c>
      <c r="D151" s="414" t="s">
        <v>171</v>
      </c>
      <c r="E151" s="415">
        <v>3</v>
      </c>
      <c r="F151" s="417"/>
      <c r="G151" s="415"/>
      <c r="H151" s="416"/>
      <c r="I151" s="415" t="s">
        <v>7</v>
      </c>
      <c r="J151" s="414" t="s">
        <v>1117</v>
      </c>
      <c r="K151" s="415"/>
      <c r="L151" s="440">
        <f>SUM(L152)</f>
        <v>0</v>
      </c>
      <c r="M151" s="419" t="s">
        <v>963</v>
      </c>
      <c r="N151" s="417"/>
    </row>
    <row r="152" spans="3:14" outlineLevel="3" x14ac:dyDescent="0.25">
      <c r="C152" s="366">
        <v>1330.01</v>
      </c>
      <c r="D152" s="367" t="s">
        <v>172</v>
      </c>
      <c r="E152" s="368">
        <v>4</v>
      </c>
      <c r="F152" s="367"/>
      <c r="G152" s="368">
        <v>1330</v>
      </c>
      <c r="H152" s="369" t="s">
        <v>173</v>
      </c>
      <c r="I152" s="368" t="s">
        <v>7</v>
      </c>
      <c r="J152" s="367"/>
      <c r="K152" s="368"/>
      <c r="L152" s="371"/>
      <c r="M152" s="372" t="s">
        <v>963</v>
      </c>
      <c r="N152" s="367"/>
    </row>
    <row r="153" spans="3:14" outlineLevel="2" x14ac:dyDescent="0.25">
      <c r="C153" s="414">
        <v>1340</v>
      </c>
      <c r="D153" s="414" t="s">
        <v>174</v>
      </c>
      <c r="E153" s="415">
        <v>3</v>
      </c>
      <c r="F153" s="417"/>
      <c r="G153" s="415"/>
      <c r="H153" s="416"/>
      <c r="I153" s="415" t="s">
        <v>7</v>
      </c>
      <c r="J153" s="414" t="s">
        <v>174</v>
      </c>
      <c r="K153" s="415"/>
      <c r="L153" s="440">
        <f>SUM(L154)</f>
        <v>0</v>
      </c>
      <c r="M153" s="419" t="s">
        <v>963</v>
      </c>
      <c r="N153" s="417"/>
    </row>
    <row r="154" spans="3:14" outlineLevel="3" x14ac:dyDescent="0.25">
      <c r="C154" s="366">
        <v>1340.01</v>
      </c>
      <c r="D154" s="369" t="s">
        <v>175</v>
      </c>
      <c r="E154" s="368">
        <v>4</v>
      </c>
      <c r="F154" s="369"/>
      <c r="G154" s="368">
        <v>1340</v>
      </c>
      <c r="H154" s="369" t="s">
        <v>176</v>
      </c>
      <c r="I154" s="368" t="s">
        <v>7</v>
      </c>
      <c r="J154" s="367"/>
      <c r="K154" s="368"/>
      <c r="L154" s="371"/>
      <c r="M154" s="372" t="s">
        <v>963</v>
      </c>
      <c r="N154" s="367"/>
    </row>
    <row r="155" spans="3:14" hidden="1" outlineLevel="2" x14ac:dyDescent="0.25">
      <c r="C155" s="414">
        <v>1350</v>
      </c>
      <c r="D155" s="414" t="s">
        <v>177</v>
      </c>
      <c r="E155" s="415">
        <v>3</v>
      </c>
      <c r="F155" s="416"/>
      <c r="G155" s="415"/>
      <c r="H155" s="416"/>
      <c r="I155" s="415" t="s">
        <v>11</v>
      </c>
      <c r="J155" s="414" t="s">
        <v>177</v>
      </c>
      <c r="K155" s="415"/>
      <c r="L155" s="419">
        <f>SUM(L156)</f>
        <v>0</v>
      </c>
      <c r="M155" s="419" t="s">
        <v>963</v>
      </c>
      <c r="N155" s="417"/>
    </row>
    <row r="156" spans="3:14" hidden="1" outlineLevel="3" x14ac:dyDescent="0.25">
      <c r="C156" s="366">
        <v>1350.01</v>
      </c>
      <c r="D156" s="369" t="s">
        <v>178</v>
      </c>
      <c r="E156" s="368">
        <v>4</v>
      </c>
      <c r="F156" s="369"/>
      <c r="G156" s="368">
        <v>1355</v>
      </c>
      <c r="H156" s="369" t="s">
        <v>179</v>
      </c>
      <c r="I156" s="368" t="s">
        <v>11</v>
      </c>
      <c r="J156" s="367"/>
      <c r="K156" s="368"/>
      <c r="L156" s="371"/>
      <c r="M156" s="372" t="s">
        <v>963</v>
      </c>
      <c r="N156" s="367"/>
    </row>
    <row r="157" spans="3:14" outlineLevel="2" collapsed="1" x14ac:dyDescent="0.25">
      <c r="C157" s="414">
        <v>1360</v>
      </c>
      <c r="D157" s="414" t="s">
        <v>180</v>
      </c>
      <c r="E157" s="415">
        <v>3</v>
      </c>
      <c r="F157" s="416"/>
      <c r="G157" s="415"/>
      <c r="H157" s="416"/>
      <c r="I157" s="415" t="s">
        <v>7</v>
      </c>
      <c r="J157" s="414" t="s">
        <v>1118</v>
      </c>
      <c r="K157" s="415"/>
      <c r="L157" s="440">
        <f>SUM(L158:L172)</f>
        <v>0</v>
      </c>
      <c r="M157" s="419" t="s">
        <v>963</v>
      </c>
      <c r="N157" s="417"/>
    </row>
    <row r="158" spans="3:14" outlineLevel="3" x14ac:dyDescent="0.25">
      <c r="C158" s="366">
        <v>1360.01</v>
      </c>
      <c r="D158" s="367" t="s">
        <v>181</v>
      </c>
      <c r="E158" s="368">
        <v>4</v>
      </c>
      <c r="F158" s="367"/>
      <c r="G158" s="368"/>
      <c r="H158" s="369"/>
      <c r="I158" s="368" t="s">
        <v>7</v>
      </c>
      <c r="J158" s="368" t="s">
        <v>1119</v>
      </c>
      <c r="K158" s="368"/>
      <c r="L158" s="371"/>
      <c r="M158" s="372" t="s">
        <v>963</v>
      </c>
      <c r="N158" s="368" t="s">
        <v>1117</v>
      </c>
    </row>
    <row r="159" spans="3:14" hidden="1" outlineLevel="3" x14ac:dyDescent="0.25">
      <c r="C159" s="366">
        <v>1360.11</v>
      </c>
      <c r="D159" s="369" t="s">
        <v>182</v>
      </c>
      <c r="E159" s="368">
        <v>4</v>
      </c>
      <c r="F159" s="369"/>
      <c r="G159" s="368">
        <v>1365</v>
      </c>
      <c r="H159" s="369" t="s">
        <v>183</v>
      </c>
      <c r="I159" s="368" t="s">
        <v>11</v>
      </c>
      <c r="J159" s="367"/>
      <c r="K159" s="368"/>
      <c r="L159" s="371"/>
      <c r="M159" s="372" t="s">
        <v>963</v>
      </c>
      <c r="N159" s="368" t="s">
        <v>1120</v>
      </c>
    </row>
    <row r="160" spans="3:14" s="125" customFormat="1" outlineLevel="3" x14ac:dyDescent="0.25">
      <c r="C160" s="366">
        <v>1360.12</v>
      </c>
      <c r="D160" s="367" t="s">
        <v>184</v>
      </c>
      <c r="E160" s="368">
        <v>4</v>
      </c>
      <c r="F160" s="367"/>
      <c r="G160" s="368"/>
      <c r="H160" s="369"/>
      <c r="I160" s="368" t="s">
        <v>7</v>
      </c>
      <c r="J160" s="368" t="s">
        <v>1120</v>
      </c>
      <c r="K160" s="368"/>
      <c r="L160" s="371"/>
      <c r="M160" s="372" t="s">
        <v>963</v>
      </c>
      <c r="N160" s="368" t="s">
        <v>1307</v>
      </c>
    </row>
    <row r="161" spans="3:14" s="125" customFormat="1" outlineLevel="3" x14ac:dyDescent="0.25">
      <c r="C161" s="366">
        <v>1360.13</v>
      </c>
      <c r="D161" s="367" t="s">
        <v>185</v>
      </c>
      <c r="E161" s="368">
        <v>4</v>
      </c>
      <c r="F161" s="367"/>
      <c r="G161" s="368"/>
      <c r="H161" s="369"/>
      <c r="I161" s="368" t="s">
        <v>7</v>
      </c>
      <c r="J161" s="368" t="s">
        <v>1121</v>
      </c>
      <c r="K161" s="368"/>
      <c r="L161" s="371"/>
      <c r="M161" s="372" t="s">
        <v>963</v>
      </c>
      <c r="N161" s="368" t="s">
        <v>1121</v>
      </c>
    </row>
    <row r="162" spans="3:14" s="125" customFormat="1" hidden="1" outlineLevel="3" x14ac:dyDescent="0.25">
      <c r="C162" s="366">
        <v>1360.14</v>
      </c>
      <c r="D162" s="367" t="s">
        <v>186</v>
      </c>
      <c r="E162" s="368">
        <v>4</v>
      </c>
      <c r="F162" s="367"/>
      <c r="G162" s="368"/>
      <c r="H162" s="369"/>
      <c r="I162" s="368" t="s">
        <v>11</v>
      </c>
      <c r="J162" s="367"/>
      <c r="K162" s="368"/>
      <c r="L162" s="371"/>
      <c r="M162" s="372" t="s">
        <v>963</v>
      </c>
      <c r="N162" s="367"/>
    </row>
    <row r="163" spans="3:14" hidden="1" outlineLevel="3" x14ac:dyDescent="0.25">
      <c r="C163" s="366">
        <v>1360.21</v>
      </c>
      <c r="D163" s="367" t="s">
        <v>187</v>
      </c>
      <c r="E163" s="368">
        <v>4</v>
      </c>
      <c r="F163" s="367"/>
      <c r="G163" s="368">
        <v>1366</v>
      </c>
      <c r="H163" s="367" t="s">
        <v>188</v>
      </c>
      <c r="I163" s="368" t="s">
        <v>11</v>
      </c>
      <c r="J163" s="367"/>
      <c r="K163" s="368"/>
      <c r="L163" s="371"/>
      <c r="M163" s="372" t="s">
        <v>963</v>
      </c>
      <c r="N163" s="367"/>
    </row>
    <row r="164" spans="3:14" s="125" customFormat="1" hidden="1" outlineLevel="3" x14ac:dyDescent="0.25">
      <c r="C164" s="366">
        <v>1360.31</v>
      </c>
      <c r="D164" s="367" t="s">
        <v>189</v>
      </c>
      <c r="E164" s="368">
        <v>4</v>
      </c>
      <c r="F164" s="367"/>
      <c r="G164" s="368"/>
      <c r="H164" s="369"/>
      <c r="I164" s="368" t="s">
        <v>11</v>
      </c>
      <c r="J164" s="367"/>
      <c r="K164" s="368"/>
      <c r="L164" s="371"/>
      <c r="M164" s="372" t="s">
        <v>963</v>
      </c>
      <c r="N164" s="367"/>
    </row>
    <row r="165" spans="3:14" s="125" customFormat="1" hidden="1" outlineLevel="3" x14ac:dyDescent="0.25">
      <c r="C165" s="366">
        <v>1360.41</v>
      </c>
      <c r="D165" s="367" t="s">
        <v>190</v>
      </c>
      <c r="E165" s="368">
        <v>4</v>
      </c>
      <c r="F165" s="367"/>
      <c r="G165" s="368"/>
      <c r="H165" s="369"/>
      <c r="I165" s="368" t="s">
        <v>11</v>
      </c>
      <c r="J165" s="367"/>
      <c r="K165" s="368"/>
      <c r="L165" s="371"/>
      <c r="M165" s="372" t="s">
        <v>963</v>
      </c>
      <c r="N165" s="367"/>
    </row>
    <row r="166" spans="3:14" s="125" customFormat="1" hidden="1" outlineLevel="3" x14ac:dyDescent="0.25">
      <c r="C166" s="366">
        <v>1360.42</v>
      </c>
      <c r="D166" s="367" t="s">
        <v>191</v>
      </c>
      <c r="E166" s="368">
        <v>4</v>
      </c>
      <c r="F166" s="367"/>
      <c r="G166" s="368"/>
      <c r="H166" s="369"/>
      <c r="I166" s="368" t="s">
        <v>11</v>
      </c>
      <c r="J166" s="367"/>
      <c r="K166" s="368"/>
      <c r="L166" s="371"/>
      <c r="M166" s="372" t="s">
        <v>963</v>
      </c>
      <c r="N166" s="367"/>
    </row>
    <row r="167" spans="3:14" s="125" customFormat="1" hidden="1" outlineLevel="3" x14ac:dyDescent="0.25">
      <c r="C167" s="366">
        <v>1360.43</v>
      </c>
      <c r="D167" s="367" t="s">
        <v>192</v>
      </c>
      <c r="E167" s="368">
        <v>4</v>
      </c>
      <c r="F167" s="367"/>
      <c r="G167" s="368"/>
      <c r="H167" s="369"/>
      <c r="I167" s="368" t="s">
        <v>11</v>
      </c>
      <c r="J167" s="367"/>
      <c r="K167" s="368"/>
      <c r="L167" s="371"/>
      <c r="M167" s="372" t="s">
        <v>963</v>
      </c>
      <c r="N167" s="367"/>
    </row>
    <row r="168" spans="3:14" s="125" customFormat="1" hidden="1" outlineLevel="3" x14ac:dyDescent="0.25">
      <c r="C168" s="366">
        <v>1360.51</v>
      </c>
      <c r="D168" s="367" t="s">
        <v>193</v>
      </c>
      <c r="E168" s="368">
        <v>4</v>
      </c>
      <c r="F168" s="367"/>
      <c r="G168" s="368"/>
      <c r="H168" s="369"/>
      <c r="I168" s="368" t="s">
        <v>11</v>
      </c>
      <c r="J168" s="337"/>
      <c r="K168" s="426"/>
      <c r="L168" s="371"/>
      <c r="M168" s="372" t="s">
        <v>963</v>
      </c>
      <c r="N168" s="427"/>
    </row>
    <row r="169" spans="3:14" s="125" customFormat="1" hidden="1" outlineLevel="3" x14ac:dyDescent="0.25">
      <c r="C169" s="366">
        <v>1360.61</v>
      </c>
      <c r="D169" s="367" t="s">
        <v>194</v>
      </c>
      <c r="E169" s="368">
        <v>4</v>
      </c>
      <c r="F169" s="367"/>
      <c r="G169" s="368"/>
      <c r="H169" s="369"/>
      <c r="I169" s="368" t="s">
        <v>11</v>
      </c>
      <c r="J169" s="367"/>
      <c r="K169" s="368"/>
      <c r="L169" s="371"/>
      <c r="M169" s="372" t="s">
        <v>963</v>
      </c>
      <c r="N169" s="367"/>
    </row>
    <row r="170" spans="3:14" s="125" customFormat="1" hidden="1" outlineLevel="3" x14ac:dyDescent="0.25">
      <c r="C170" s="366">
        <v>1360.71</v>
      </c>
      <c r="D170" s="367" t="s">
        <v>195</v>
      </c>
      <c r="E170" s="368">
        <v>4</v>
      </c>
      <c r="F170" s="367"/>
      <c r="G170" s="368"/>
      <c r="H170" s="369"/>
      <c r="I170" s="368" t="s">
        <v>11</v>
      </c>
      <c r="J170" s="367"/>
      <c r="K170" s="368"/>
      <c r="L170" s="371"/>
      <c r="M170" s="372" t="s">
        <v>963</v>
      </c>
      <c r="N170" s="367"/>
    </row>
    <row r="171" spans="3:14" s="125" customFormat="1" hidden="1" outlineLevel="3" x14ac:dyDescent="0.25">
      <c r="C171" s="366">
        <v>1360.81</v>
      </c>
      <c r="D171" s="367" t="s">
        <v>196</v>
      </c>
      <c r="E171" s="368">
        <v>4</v>
      </c>
      <c r="F171" s="367"/>
      <c r="G171" s="368"/>
      <c r="H171" s="369"/>
      <c r="I171" s="368" t="s">
        <v>11</v>
      </c>
      <c r="J171" s="367"/>
      <c r="K171" s="368"/>
      <c r="L171" s="371"/>
      <c r="M171" s="372" t="s">
        <v>963</v>
      </c>
      <c r="N171" s="367"/>
    </row>
    <row r="172" spans="3:14" s="125" customFormat="1" hidden="1" outlineLevel="3" x14ac:dyDescent="0.25">
      <c r="C172" s="366">
        <v>1360.91</v>
      </c>
      <c r="D172" s="367" t="s">
        <v>197</v>
      </c>
      <c r="E172" s="368">
        <v>4</v>
      </c>
      <c r="F172" s="367"/>
      <c r="G172" s="368"/>
      <c r="H172" s="369"/>
      <c r="I172" s="368" t="s">
        <v>11</v>
      </c>
      <c r="J172" s="367"/>
      <c r="K172" s="368"/>
      <c r="L172" s="371"/>
      <c r="M172" s="372" t="s">
        <v>963</v>
      </c>
      <c r="N172" s="367"/>
    </row>
    <row r="173" spans="3:14" s="125" customFormat="1" hidden="1" outlineLevel="2" x14ac:dyDescent="0.25">
      <c r="C173" s="414">
        <v>1370</v>
      </c>
      <c r="D173" s="414" t="s">
        <v>198</v>
      </c>
      <c r="E173" s="415">
        <v>3</v>
      </c>
      <c r="F173" s="417"/>
      <c r="G173" s="415"/>
      <c r="H173" s="416"/>
      <c r="I173" s="415" t="s">
        <v>1115</v>
      </c>
      <c r="J173" s="414" t="s">
        <v>198</v>
      </c>
      <c r="K173" s="415"/>
      <c r="L173" s="419">
        <f>SUM(L174)</f>
        <v>0</v>
      </c>
      <c r="M173" s="419" t="s">
        <v>963</v>
      </c>
      <c r="N173" s="417"/>
    </row>
    <row r="174" spans="3:14" hidden="1" outlineLevel="3" x14ac:dyDescent="0.25">
      <c r="C174" s="366">
        <v>1370.01</v>
      </c>
      <c r="D174" s="369" t="s">
        <v>198</v>
      </c>
      <c r="E174" s="368">
        <v>4</v>
      </c>
      <c r="F174" s="369"/>
      <c r="G174" s="368">
        <v>1370</v>
      </c>
      <c r="H174" s="369" t="s">
        <v>199</v>
      </c>
      <c r="I174" s="368" t="s">
        <v>11</v>
      </c>
      <c r="J174" s="367"/>
      <c r="K174" s="368"/>
      <c r="L174" s="371"/>
      <c r="M174" s="372" t="s">
        <v>963</v>
      </c>
      <c r="N174" s="367"/>
    </row>
    <row r="175" spans="3:14" hidden="1" outlineLevel="2" collapsed="1" x14ac:dyDescent="0.25">
      <c r="C175" s="414">
        <v>1380</v>
      </c>
      <c r="D175" s="414" t="s">
        <v>201</v>
      </c>
      <c r="E175" s="415">
        <v>3</v>
      </c>
      <c r="F175" s="416"/>
      <c r="G175" s="415"/>
      <c r="H175" s="416"/>
      <c r="I175" s="415" t="s">
        <v>11</v>
      </c>
      <c r="J175" s="414" t="s">
        <v>201</v>
      </c>
      <c r="K175" s="415"/>
      <c r="L175" s="419">
        <f>SUM(L176:L177)</f>
        <v>0</v>
      </c>
      <c r="M175" s="419" t="s">
        <v>963</v>
      </c>
      <c r="N175" s="417"/>
    </row>
    <row r="176" spans="3:14" hidden="1" outlineLevel="3" x14ac:dyDescent="0.25">
      <c r="C176" s="366">
        <v>1380.01</v>
      </c>
      <c r="D176" s="369" t="s">
        <v>202</v>
      </c>
      <c r="E176" s="368">
        <v>4</v>
      </c>
      <c r="F176" s="369"/>
      <c r="G176" s="368">
        <v>1381</v>
      </c>
      <c r="H176" s="369" t="s">
        <v>202</v>
      </c>
      <c r="I176" s="368" t="s">
        <v>11</v>
      </c>
      <c r="J176" s="367"/>
      <c r="K176" s="368"/>
      <c r="L176" s="371"/>
      <c r="M176" s="372" t="s">
        <v>963</v>
      </c>
      <c r="N176" s="367"/>
    </row>
    <row r="177" spans="3:14" hidden="1" outlineLevel="3" x14ac:dyDescent="0.25">
      <c r="C177" s="366">
        <v>1380.11</v>
      </c>
      <c r="D177" s="367" t="s">
        <v>203</v>
      </c>
      <c r="E177" s="368">
        <v>4</v>
      </c>
      <c r="F177" s="367"/>
      <c r="G177" s="368"/>
      <c r="H177" s="369"/>
      <c r="I177" s="368" t="s">
        <v>11</v>
      </c>
      <c r="J177" s="367"/>
      <c r="K177" s="368"/>
      <c r="L177" s="371"/>
      <c r="M177" s="372" t="s">
        <v>963</v>
      </c>
      <c r="N177" s="367"/>
    </row>
    <row r="178" spans="3:14" s="351" customFormat="1" outlineLevel="1" x14ac:dyDescent="0.25">
      <c r="C178" s="408">
        <v>1400</v>
      </c>
      <c r="D178" s="408" t="s">
        <v>204</v>
      </c>
      <c r="E178" s="409">
        <v>2</v>
      </c>
      <c r="F178" s="425"/>
      <c r="G178" s="409"/>
      <c r="H178" s="410"/>
      <c r="I178" s="409" t="s">
        <v>7</v>
      </c>
      <c r="J178" s="408" t="s">
        <v>204</v>
      </c>
      <c r="K178" s="409"/>
      <c r="L178" s="441">
        <f>SUM(L179,L183,L190,L192,L199,L201,L203)</f>
        <v>0</v>
      </c>
      <c r="M178" s="412" t="s">
        <v>963</v>
      </c>
      <c r="N178" s="425"/>
    </row>
    <row r="179" spans="3:14" outlineLevel="2" x14ac:dyDescent="0.25">
      <c r="C179" s="414">
        <v>1410</v>
      </c>
      <c r="D179" s="414" t="s">
        <v>205</v>
      </c>
      <c r="E179" s="415">
        <v>3</v>
      </c>
      <c r="F179" s="417"/>
      <c r="G179" s="415"/>
      <c r="H179" s="416"/>
      <c r="I179" s="415" t="s">
        <v>7</v>
      </c>
      <c r="J179" s="414" t="s">
        <v>205</v>
      </c>
      <c r="K179" s="415"/>
      <c r="L179" s="440">
        <f>SUM(L180:L182)</f>
        <v>0</v>
      </c>
      <c r="M179" s="419" t="s">
        <v>963</v>
      </c>
      <c r="N179" s="417"/>
    </row>
    <row r="180" spans="3:14" outlineLevel="3" x14ac:dyDescent="0.25">
      <c r="C180" s="366">
        <v>1410.01</v>
      </c>
      <c r="D180" s="369" t="s">
        <v>206</v>
      </c>
      <c r="E180" s="368">
        <v>4</v>
      </c>
      <c r="F180" s="369"/>
      <c r="G180" s="368">
        <v>1410</v>
      </c>
      <c r="H180" s="369" t="s">
        <v>205</v>
      </c>
      <c r="I180" s="368" t="s">
        <v>7</v>
      </c>
      <c r="J180" s="367"/>
      <c r="K180" s="368"/>
      <c r="L180" s="371"/>
      <c r="M180" s="372" t="s">
        <v>963</v>
      </c>
      <c r="N180" s="367"/>
    </row>
    <row r="181" spans="3:14" hidden="1" outlineLevel="3" x14ac:dyDescent="0.25">
      <c r="C181" s="366">
        <v>1411.11</v>
      </c>
      <c r="D181" s="369" t="s">
        <v>207</v>
      </c>
      <c r="E181" s="368">
        <v>4</v>
      </c>
      <c r="F181" s="369"/>
      <c r="G181" s="368"/>
      <c r="H181" s="369"/>
      <c r="I181" s="368" t="s">
        <v>11</v>
      </c>
      <c r="J181" s="367"/>
      <c r="K181" s="133"/>
      <c r="L181" s="371"/>
      <c r="M181" s="372" t="s">
        <v>963</v>
      </c>
      <c r="N181" s="373"/>
    </row>
    <row r="182" spans="3:14" hidden="1" outlineLevel="3" x14ac:dyDescent="0.25">
      <c r="C182" s="366">
        <v>1412.21</v>
      </c>
      <c r="D182" s="369" t="s">
        <v>208</v>
      </c>
      <c r="E182" s="368">
        <v>4</v>
      </c>
      <c r="F182" s="369"/>
      <c r="G182" s="368"/>
      <c r="H182" s="369"/>
      <c r="I182" s="368" t="s">
        <v>11</v>
      </c>
      <c r="J182" s="367"/>
      <c r="K182" s="368"/>
      <c r="L182" s="371"/>
      <c r="M182" s="372" t="s">
        <v>963</v>
      </c>
      <c r="N182" s="367"/>
    </row>
    <row r="183" spans="3:14" outlineLevel="2" x14ac:dyDescent="0.25">
      <c r="C183" s="414">
        <v>1420</v>
      </c>
      <c r="D183" s="414" t="s">
        <v>209</v>
      </c>
      <c r="E183" s="415">
        <v>3</v>
      </c>
      <c r="F183" s="416"/>
      <c r="G183" s="415"/>
      <c r="H183" s="416"/>
      <c r="I183" s="415" t="s">
        <v>7</v>
      </c>
      <c r="J183" s="414" t="s">
        <v>209</v>
      </c>
      <c r="K183" s="415"/>
      <c r="L183" s="440">
        <f>SUM(L184:L189)</f>
        <v>0</v>
      </c>
      <c r="M183" s="419" t="s">
        <v>963</v>
      </c>
      <c r="N183" s="417"/>
    </row>
    <row r="184" spans="3:14" outlineLevel="3" x14ac:dyDescent="0.25">
      <c r="C184" s="366">
        <v>1420.01</v>
      </c>
      <c r="D184" s="369" t="s">
        <v>210</v>
      </c>
      <c r="E184" s="368">
        <v>4</v>
      </c>
      <c r="F184" s="369"/>
      <c r="G184" s="368">
        <v>1420</v>
      </c>
      <c r="H184" s="369" t="s">
        <v>211</v>
      </c>
      <c r="I184" s="368" t="s">
        <v>7</v>
      </c>
      <c r="J184" s="367"/>
      <c r="K184" s="368"/>
      <c r="L184" s="371"/>
      <c r="M184" s="372" t="s">
        <v>963</v>
      </c>
      <c r="N184" s="367"/>
    </row>
    <row r="185" spans="3:14" hidden="1" outlineLevel="3" x14ac:dyDescent="0.25">
      <c r="C185" s="366">
        <v>1420.11</v>
      </c>
      <c r="D185" s="369" t="s">
        <v>212</v>
      </c>
      <c r="E185" s="368">
        <v>4</v>
      </c>
      <c r="F185" s="369"/>
      <c r="G185" s="368"/>
      <c r="H185" s="369"/>
      <c r="I185" s="368" t="s">
        <v>11</v>
      </c>
      <c r="J185" s="367"/>
      <c r="K185" s="368"/>
      <c r="L185" s="371"/>
      <c r="M185" s="372" t="s">
        <v>963</v>
      </c>
      <c r="N185" s="367"/>
    </row>
    <row r="186" spans="3:14" hidden="1" outlineLevel="3" x14ac:dyDescent="0.25">
      <c r="C186" s="366">
        <v>1420.21</v>
      </c>
      <c r="D186" s="369" t="s">
        <v>213</v>
      </c>
      <c r="E186" s="368">
        <v>4</v>
      </c>
      <c r="F186" s="369"/>
      <c r="G186" s="368"/>
      <c r="H186" s="369"/>
      <c r="I186" s="368" t="s">
        <v>11</v>
      </c>
      <c r="J186" s="367"/>
      <c r="K186" s="368"/>
      <c r="L186" s="371"/>
      <c r="M186" s="372" t="s">
        <v>963</v>
      </c>
      <c r="N186" s="367"/>
    </row>
    <row r="187" spans="3:14" hidden="1" outlineLevel="3" x14ac:dyDescent="0.25">
      <c r="C187" s="366">
        <v>1420.31</v>
      </c>
      <c r="D187" s="369" t="s">
        <v>214</v>
      </c>
      <c r="E187" s="368">
        <v>4</v>
      </c>
      <c r="F187" s="369"/>
      <c r="G187" s="368"/>
      <c r="H187" s="369"/>
      <c r="I187" s="368" t="s">
        <v>11</v>
      </c>
      <c r="J187" s="367"/>
      <c r="K187" s="368"/>
      <c r="L187" s="371"/>
      <c r="M187" s="372" t="s">
        <v>963</v>
      </c>
      <c r="N187" s="367"/>
    </row>
    <row r="188" spans="3:14" hidden="1" outlineLevel="3" x14ac:dyDescent="0.25">
      <c r="C188" s="366">
        <v>1420.41</v>
      </c>
      <c r="D188" s="369" t="s">
        <v>215</v>
      </c>
      <c r="E188" s="368">
        <v>4</v>
      </c>
      <c r="F188" s="369"/>
      <c r="G188" s="368"/>
      <c r="H188" s="369"/>
      <c r="I188" s="368" t="s">
        <v>11</v>
      </c>
      <c r="J188" s="367"/>
      <c r="K188" s="368"/>
      <c r="L188" s="371"/>
      <c r="M188" s="372" t="s">
        <v>963</v>
      </c>
      <c r="N188" s="367"/>
    </row>
    <row r="189" spans="3:14" hidden="1" outlineLevel="3" x14ac:dyDescent="0.25">
      <c r="C189" s="366">
        <v>1420.91</v>
      </c>
      <c r="D189" s="369" t="s">
        <v>216</v>
      </c>
      <c r="E189" s="368">
        <v>4</v>
      </c>
      <c r="F189" s="369"/>
      <c r="G189" s="368"/>
      <c r="H189" s="369"/>
      <c r="I189" s="368" t="s">
        <v>11</v>
      </c>
      <c r="J189" s="367"/>
      <c r="K189" s="368"/>
      <c r="L189" s="371"/>
      <c r="M189" s="372" t="s">
        <v>963</v>
      </c>
      <c r="N189" s="367"/>
    </row>
    <row r="190" spans="3:14" outlineLevel="2" x14ac:dyDescent="0.25">
      <c r="C190" s="414">
        <v>1440</v>
      </c>
      <c r="D190" s="414" t="s">
        <v>217</v>
      </c>
      <c r="E190" s="415">
        <v>3</v>
      </c>
      <c r="F190" s="416"/>
      <c r="G190" s="415"/>
      <c r="H190" s="416"/>
      <c r="I190" s="415" t="s">
        <v>7</v>
      </c>
      <c r="J190" s="414" t="s">
        <v>217</v>
      </c>
      <c r="K190" s="415"/>
      <c r="L190" s="440">
        <f>SUM(L191)</f>
        <v>0</v>
      </c>
      <c r="M190" s="419" t="s">
        <v>963</v>
      </c>
      <c r="N190" s="417"/>
    </row>
    <row r="191" spans="3:14" outlineLevel="3" x14ac:dyDescent="0.25">
      <c r="C191" s="366">
        <v>1440.01</v>
      </c>
      <c r="D191" s="369" t="s">
        <v>218</v>
      </c>
      <c r="E191" s="368">
        <v>4</v>
      </c>
      <c r="F191" s="369"/>
      <c r="G191" s="368">
        <v>1440</v>
      </c>
      <c r="H191" s="369" t="s">
        <v>219</v>
      </c>
      <c r="I191" s="368" t="s">
        <v>7</v>
      </c>
      <c r="J191" s="367"/>
      <c r="K191" s="368"/>
      <c r="L191" s="371"/>
      <c r="M191" s="372" t="s">
        <v>963</v>
      </c>
      <c r="N191" s="367"/>
    </row>
    <row r="192" spans="3:14" outlineLevel="2" x14ac:dyDescent="0.25">
      <c r="C192" s="414">
        <v>1450</v>
      </c>
      <c r="D192" s="414" t="s">
        <v>220</v>
      </c>
      <c r="E192" s="415">
        <v>3</v>
      </c>
      <c r="F192" s="416"/>
      <c r="G192" s="415"/>
      <c r="H192" s="416"/>
      <c r="I192" s="415" t="s">
        <v>7</v>
      </c>
      <c r="J192" s="414" t="s">
        <v>225</v>
      </c>
      <c r="K192" s="415"/>
      <c r="L192" s="440">
        <f>SUM(L193:L198)</f>
        <v>0</v>
      </c>
      <c r="M192" s="419" t="s">
        <v>963</v>
      </c>
      <c r="N192" s="417"/>
    </row>
    <row r="193" spans="3:14" outlineLevel="3" x14ac:dyDescent="0.25">
      <c r="C193" s="366">
        <v>1450.01</v>
      </c>
      <c r="D193" s="369" t="s">
        <v>221</v>
      </c>
      <c r="E193" s="368">
        <v>4</v>
      </c>
      <c r="F193" s="369"/>
      <c r="G193" s="368">
        <v>1460</v>
      </c>
      <c r="H193" s="369"/>
      <c r="I193" s="368" t="s">
        <v>7</v>
      </c>
      <c r="J193" s="367"/>
      <c r="K193" s="368"/>
      <c r="L193" s="371"/>
      <c r="M193" s="372" t="s">
        <v>963</v>
      </c>
      <c r="N193" s="367"/>
    </row>
    <row r="194" spans="3:14" hidden="1" outlineLevel="3" x14ac:dyDescent="0.25">
      <c r="C194" s="366">
        <v>1450.11</v>
      </c>
      <c r="D194" s="369" t="s">
        <v>222</v>
      </c>
      <c r="E194" s="368">
        <v>4</v>
      </c>
      <c r="F194" s="369"/>
      <c r="G194" s="368">
        <v>1450</v>
      </c>
      <c r="H194" s="369" t="s">
        <v>223</v>
      </c>
      <c r="I194" s="368" t="s">
        <v>11</v>
      </c>
      <c r="J194" s="367"/>
      <c r="K194" s="368"/>
      <c r="L194" s="371"/>
      <c r="M194" s="372" t="s">
        <v>963</v>
      </c>
      <c r="N194" s="367"/>
    </row>
    <row r="195" spans="3:14" hidden="1" outlineLevel="3" x14ac:dyDescent="0.25">
      <c r="C195" s="366">
        <v>1450.21</v>
      </c>
      <c r="D195" s="369" t="s">
        <v>224</v>
      </c>
      <c r="E195" s="368">
        <v>4</v>
      </c>
      <c r="F195" s="369"/>
      <c r="G195" s="368">
        <v>1460</v>
      </c>
      <c r="H195" s="369" t="s">
        <v>225</v>
      </c>
      <c r="I195" s="368" t="s">
        <v>11</v>
      </c>
      <c r="J195" s="367"/>
      <c r="K195" s="368"/>
      <c r="L195" s="371"/>
      <c r="M195" s="372" t="s">
        <v>963</v>
      </c>
      <c r="N195" s="367"/>
    </row>
    <row r="196" spans="3:14" hidden="1" outlineLevel="3" x14ac:dyDescent="0.25">
      <c r="C196" s="366">
        <v>1450.22</v>
      </c>
      <c r="D196" s="369" t="s">
        <v>226</v>
      </c>
      <c r="E196" s="368">
        <v>4</v>
      </c>
      <c r="F196" s="369"/>
      <c r="G196" s="368"/>
      <c r="H196" s="369"/>
      <c r="I196" s="368" t="s">
        <v>11</v>
      </c>
      <c r="J196" s="367"/>
      <c r="K196" s="368"/>
      <c r="L196" s="371"/>
      <c r="M196" s="372" t="s">
        <v>963</v>
      </c>
      <c r="N196" s="367"/>
    </row>
    <row r="197" spans="3:14" hidden="1" outlineLevel="3" x14ac:dyDescent="0.25">
      <c r="C197" s="366">
        <v>1450.31</v>
      </c>
      <c r="D197" s="367" t="s">
        <v>227</v>
      </c>
      <c r="E197" s="368">
        <v>4</v>
      </c>
      <c r="F197" s="367"/>
      <c r="G197" s="368">
        <v>1465</v>
      </c>
      <c r="H197" s="367" t="s">
        <v>228</v>
      </c>
      <c r="I197" s="368" t="s">
        <v>11</v>
      </c>
      <c r="J197" s="367"/>
      <c r="K197" s="368"/>
      <c r="L197" s="371"/>
      <c r="M197" s="372" t="s">
        <v>963</v>
      </c>
      <c r="N197" s="367"/>
    </row>
    <row r="198" spans="3:14" hidden="1" outlineLevel="3" x14ac:dyDescent="0.25">
      <c r="C198" s="366">
        <v>1450.91</v>
      </c>
      <c r="D198" s="367" t="s">
        <v>229</v>
      </c>
      <c r="E198" s="368">
        <v>4</v>
      </c>
      <c r="F198" s="367"/>
      <c r="G198" s="368"/>
      <c r="H198" s="367"/>
      <c r="I198" s="368" t="s">
        <v>11</v>
      </c>
      <c r="J198" s="367"/>
      <c r="K198" s="368"/>
      <c r="L198" s="371"/>
      <c r="M198" s="372" t="s">
        <v>963</v>
      </c>
      <c r="N198" s="367"/>
    </row>
    <row r="199" spans="3:14" outlineLevel="2" x14ac:dyDescent="0.25">
      <c r="C199" s="414">
        <v>1470</v>
      </c>
      <c r="D199" s="414" t="s">
        <v>230</v>
      </c>
      <c r="E199" s="415">
        <v>3</v>
      </c>
      <c r="F199" s="417"/>
      <c r="G199" s="415"/>
      <c r="H199" s="417"/>
      <c r="I199" s="415" t="s">
        <v>7</v>
      </c>
      <c r="J199" s="414" t="s">
        <v>230</v>
      </c>
      <c r="K199" s="415"/>
      <c r="L199" s="440">
        <f>SUM(L200)</f>
        <v>0</v>
      </c>
      <c r="M199" s="419" t="s">
        <v>963</v>
      </c>
      <c r="N199" s="417"/>
    </row>
    <row r="200" spans="3:14" outlineLevel="3" x14ac:dyDescent="0.25">
      <c r="C200" s="366">
        <v>1470.01</v>
      </c>
      <c r="D200" s="369" t="s">
        <v>231</v>
      </c>
      <c r="E200" s="368">
        <v>4</v>
      </c>
      <c r="F200" s="369"/>
      <c r="G200" s="368">
        <v>1470</v>
      </c>
      <c r="H200" s="369" t="s">
        <v>230</v>
      </c>
      <c r="I200" s="368" t="s">
        <v>7</v>
      </c>
      <c r="J200" s="367"/>
      <c r="K200" s="368"/>
      <c r="L200" s="371"/>
      <c r="M200" s="372" t="s">
        <v>963</v>
      </c>
      <c r="N200" s="367"/>
    </row>
    <row r="201" spans="3:14" outlineLevel="2" x14ac:dyDescent="0.25">
      <c r="C201" s="414">
        <v>1480</v>
      </c>
      <c r="D201" s="414" t="s">
        <v>232</v>
      </c>
      <c r="E201" s="415">
        <v>3</v>
      </c>
      <c r="F201" s="416"/>
      <c r="G201" s="415"/>
      <c r="H201" s="416"/>
      <c r="I201" s="415" t="s">
        <v>7</v>
      </c>
      <c r="J201" s="414" t="s">
        <v>232</v>
      </c>
      <c r="K201" s="415"/>
      <c r="L201" s="440">
        <f>SUM(L202)</f>
        <v>0</v>
      </c>
      <c r="M201" s="419" t="s">
        <v>963</v>
      </c>
      <c r="N201" s="417"/>
    </row>
    <row r="202" spans="3:14" outlineLevel="3" x14ac:dyDescent="0.25">
      <c r="C202" s="366">
        <v>1480.01</v>
      </c>
      <c r="D202" s="369" t="s">
        <v>233</v>
      </c>
      <c r="E202" s="368">
        <v>4</v>
      </c>
      <c r="F202" s="369"/>
      <c r="G202" s="368">
        <v>1480</v>
      </c>
      <c r="H202" s="369" t="s">
        <v>234</v>
      </c>
      <c r="I202" s="368" t="s">
        <v>7</v>
      </c>
      <c r="J202" s="367"/>
      <c r="K202" s="368"/>
      <c r="L202" s="371"/>
      <c r="M202" s="372" t="s">
        <v>963</v>
      </c>
      <c r="N202" s="367"/>
    </row>
    <row r="203" spans="3:14" outlineLevel="2" x14ac:dyDescent="0.25">
      <c r="C203" s="414">
        <v>1490</v>
      </c>
      <c r="D203" s="414" t="s">
        <v>235</v>
      </c>
      <c r="E203" s="415">
        <v>3</v>
      </c>
      <c r="F203" s="416"/>
      <c r="G203" s="415"/>
      <c r="H203" s="416"/>
      <c r="I203" s="415" t="s">
        <v>7</v>
      </c>
      <c r="J203" s="414" t="s">
        <v>235</v>
      </c>
      <c r="K203" s="415"/>
      <c r="L203" s="440">
        <f>SUM(L204:L206)</f>
        <v>0</v>
      </c>
      <c r="M203" s="419" t="s">
        <v>963</v>
      </c>
      <c r="N203" s="417"/>
    </row>
    <row r="204" spans="3:14" outlineLevel="3" x14ac:dyDescent="0.25">
      <c r="C204" s="366">
        <v>1490.01</v>
      </c>
      <c r="D204" s="369" t="s">
        <v>235</v>
      </c>
      <c r="E204" s="368">
        <v>4</v>
      </c>
      <c r="F204" s="369"/>
      <c r="G204" s="368">
        <v>1490</v>
      </c>
      <c r="H204" s="369" t="s">
        <v>236</v>
      </c>
      <c r="I204" s="368" t="s">
        <v>7</v>
      </c>
      <c r="J204" s="367"/>
      <c r="K204" s="368"/>
      <c r="L204" s="371"/>
      <c r="M204" s="372" t="s">
        <v>963</v>
      </c>
      <c r="N204" s="367"/>
    </row>
    <row r="205" spans="3:14" outlineLevel="3" x14ac:dyDescent="0.25">
      <c r="C205" s="366">
        <v>1490.11</v>
      </c>
      <c r="D205" s="369" t="s">
        <v>237</v>
      </c>
      <c r="E205" s="368">
        <v>4</v>
      </c>
      <c r="F205" s="369"/>
      <c r="G205" s="368">
        <v>1495</v>
      </c>
      <c r="H205" s="369" t="s">
        <v>237</v>
      </c>
      <c r="I205" s="368" t="s">
        <v>7</v>
      </c>
      <c r="J205" s="367"/>
      <c r="K205" s="368"/>
      <c r="L205" s="371"/>
      <c r="M205" s="372" t="s">
        <v>963</v>
      </c>
      <c r="N205" s="367" t="s">
        <v>1442</v>
      </c>
    </row>
    <row r="206" spans="3:14" hidden="1" outlineLevel="3" x14ac:dyDescent="0.25">
      <c r="C206" s="366">
        <v>1490.21</v>
      </c>
      <c r="D206" s="369" t="s">
        <v>238</v>
      </c>
      <c r="E206" s="368">
        <v>4</v>
      </c>
      <c r="F206" s="369"/>
      <c r="G206" s="368"/>
      <c r="H206" s="369"/>
      <c r="I206" s="368" t="s">
        <v>11</v>
      </c>
      <c r="J206" s="367"/>
      <c r="K206" s="368"/>
      <c r="L206" s="371"/>
      <c r="M206" s="372" t="s">
        <v>963</v>
      </c>
      <c r="N206" s="367"/>
    </row>
    <row r="207" spans="3:14" s="351" customFormat="1" outlineLevel="1" x14ac:dyDescent="0.25">
      <c r="C207" s="408">
        <v>1500</v>
      </c>
      <c r="D207" s="408" t="s">
        <v>239</v>
      </c>
      <c r="E207" s="409">
        <v>2</v>
      </c>
      <c r="F207" s="410"/>
      <c r="G207" s="409"/>
      <c r="H207" s="410"/>
      <c r="I207" s="409" t="s">
        <v>7</v>
      </c>
      <c r="J207" s="408" t="s">
        <v>239</v>
      </c>
      <c r="K207" s="409"/>
      <c r="L207" s="441">
        <f>SUM(L208,L210,L212,L221,L231)</f>
        <v>0</v>
      </c>
      <c r="M207" s="412" t="s">
        <v>963</v>
      </c>
      <c r="N207" s="425"/>
    </row>
    <row r="208" spans="3:14" outlineLevel="2" x14ac:dyDescent="0.25">
      <c r="C208" s="414">
        <v>1510</v>
      </c>
      <c r="D208" s="414" t="s">
        <v>240</v>
      </c>
      <c r="E208" s="415">
        <v>3</v>
      </c>
      <c r="F208" s="416"/>
      <c r="G208" s="415"/>
      <c r="H208" s="416"/>
      <c r="I208" s="415" t="s">
        <v>7</v>
      </c>
      <c r="J208" s="414" t="s">
        <v>240</v>
      </c>
      <c r="K208" s="415"/>
      <c r="L208" s="440">
        <f>SUM(L209)</f>
        <v>0</v>
      </c>
      <c r="M208" s="419" t="s">
        <v>963</v>
      </c>
      <c r="N208" s="417"/>
    </row>
    <row r="209" spans="3:14" outlineLevel="3" x14ac:dyDescent="0.25">
      <c r="C209" s="366">
        <v>1510.01</v>
      </c>
      <c r="D209" s="369" t="s">
        <v>241</v>
      </c>
      <c r="E209" s="368">
        <v>4</v>
      </c>
      <c r="F209" s="369"/>
      <c r="G209" s="368">
        <v>1510</v>
      </c>
      <c r="H209" s="369" t="s">
        <v>242</v>
      </c>
      <c r="I209" s="368" t="s">
        <v>7</v>
      </c>
      <c r="J209" s="367"/>
      <c r="K209" s="368"/>
      <c r="L209" s="371"/>
      <c r="M209" s="372" t="s">
        <v>963</v>
      </c>
      <c r="N209" s="367"/>
    </row>
    <row r="210" spans="3:14" outlineLevel="2" x14ac:dyDescent="0.25">
      <c r="C210" s="414">
        <v>1515</v>
      </c>
      <c r="D210" s="414" t="s">
        <v>243</v>
      </c>
      <c r="E210" s="415">
        <v>3</v>
      </c>
      <c r="F210" s="416"/>
      <c r="G210" s="415"/>
      <c r="H210" s="416"/>
      <c r="I210" s="415" t="s">
        <v>7</v>
      </c>
      <c r="J210" s="414" t="s">
        <v>243</v>
      </c>
      <c r="K210" s="415"/>
      <c r="L210" s="440">
        <f>SUM(L211)</f>
        <v>0</v>
      </c>
      <c r="M210" s="419" t="s">
        <v>963</v>
      </c>
      <c r="N210" s="417"/>
    </row>
    <row r="211" spans="3:14" outlineLevel="3" x14ac:dyDescent="0.25">
      <c r="C211" s="366">
        <v>1515.01</v>
      </c>
      <c r="D211" s="369" t="s">
        <v>244</v>
      </c>
      <c r="E211" s="368">
        <v>4</v>
      </c>
      <c r="F211" s="369"/>
      <c r="G211" s="368">
        <v>1515</v>
      </c>
      <c r="H211" s="369" t="s">
        <v>245</v>
      </c>
      <c r="I211" s="368" t="s">
        <v>7</v>
      </c>
      <c r="J211" s="367"/>
      <c r="K211" s="368"/>
      <c r="L211" s="371"/>
      <c r="M211" s="372" t="s">
        <v>963</v>
      </c>
      <c r="N211" s="367"/>
    </row>
    <row r="212" spans="3:14" outlineLevel="2" x14ac:dyDescent="0.25">
      <c r="C212" s="414">
        <v>1520</v>
      </c>
      <c r="D212" s="414" t="s">
        <v>246</v>
      </c>
      <c r="E212" s="415">
        <v>3</v>
      </c>
      <c r="F212" s="416"/>
      <c r="G212" s="415"/>
      <c r="H212" s="416"/>
      <c r="I212" s="415" t="s">
        <v>7</v>
      </c>
      <c r="J212" s="414" t="s">
        <v>246</v>
      </c>
      <c r="K212" s="415"/>
      <c r="L212" s="440">
        <f>SUM(L213:L220)</f>
        <v>0</v>
      </c>
      <c r="M212" s="419" t="s">
        <v>963</v>
      </c>
      <c r="N212" s="417"/>
    </row>
    <row r="213" spans="3:14" outlineLevel="3" x14ac:dyDescent="0.25">
      <c r="C213" s="366">
        <v>1520.01</v>
      </c>
      <c r="D213" s="367" t="s">
        <v>247</v>
      </c>
      <c r="E213" s="368">
        <v>4</v>
      </c>
      <c r="F213" s="367"/>
      <c r="G213" s="368">
        <v>1520</v>
      </c>
      <c r="H213" s="367" t="s">
        <v>248</v>
      </c>
      <c r="I213" s="368" t="s">
        <v>7</v>
      </c>
      <c r="J213" s="367"/>
      <c r="K213" s="368"/>
      <c r="L213" s="371"/>
      <c r="M213" s="372" t="s">
        <v>963</v>
      </c>
      <c r="N213" s="367"/>
    </row>
    <row r="214" spans="3:14" hidden="1" outlineLevel="3" x14ac:dyDescent="0.25">
      <c r="C214" s="366">
        <v>1520.11</v>
      </c>
      <c r="D214" s="367" t="s">
        <v>249</v>
      </c>
      <c r="E214" s="368">
        <v>4</v>
      </c>
      <c r="F214" s="367"/>
      <c r="G214" s="368"/>
      <c r="H214" s="367"/>
      <c r="I214" s="368" t="s">
        <v>11</v>
      </c>
      <c r="J214" s="367"/>
      <c r="K214" s="423"/>
      <c r="L214" s="371"/>
      <c r="M214" s="372" t="s">
        <v>963</v>
      </c>
      <c r="N214" s="367"/>
    </row>
    <row r="215" spans="3:14" hidden="1" outlineLevel="3" x14ac:dyDescent="0.25">
      <c r="C215" s="366">
        <v>1520.12</v>
      </c>
      <c r="D215" s="367" t="s">
        <v>250</v>
      </c>
      <c r="E215" s="368">
        <v>4</v>
      </c>
      <c r="F215" s="367"/>
      <c r="G215" s="368"/>
      <c r="H215" s="367"/>
      <c r="I215" s="368" t="s">
        <v>11</v>
      </c>
      <c r="J215" s="367"/>
      <c r="K215" s="368"/>
      <c r="L215" s="371"/>
      <c r="M215" s="372" t="s">
        <v>963</v>
      </c>
      <c r="N215" s="367"/>
    </row>
    <row r="216" spans="3:14" hidden="1" outlineLevel="3" x14ac:dyDescent="0.25">
      <c r="C216" s="366">
        <v>1520.13</v>
      </c>
      <c r="D216" s="367" t="s">
        <v>251</v>
      </c>
      <c r="E216" s="368">
        <v>4</v>
      </c>
      <c r="F216" s="367"/>
      <c r="G216" s="368"/>
      <c r="H216" s="367"/>
      <c r="I216" s="368" t="s">
        <v>11</v>
      </c>
      <c r="J216" s="367"/>
      <c r="K216" s="368"/>
      <c r="L216" s="371"/>
      <c r="M216" s="372" t="s">
        <v>963</v>
      </c>
      <c r="N216" s="367"/>
    </row>
    <row r="217" spans="3:14" hidden="1" outlineLevel="3" x14ac:dyDescent="0.25">
      <c r="C217" s="366">
        <v>1520.14</v>
      </c>
      <c r="D217" s="367" t="s">
        <v>252</v>
      </c>
      <c r="E217" s="368">
        <v>4</v>
      </c>
      <c r="F217" s="367"/>
      <c r="G217" s="368"/>
      <c r="H217" s="367"/>
      <c r="I217" s="368" t="s">
        <v>11</v>
      </c>
      <c r="J217" s="367"/>
      <c r="K217" s="368"/>
      <c r="L217" s="371"/>
      <c r="M217" s="372" t="s">
        <v>963</v>
      </c>
      <c r="N217" s="367"/>
    </row>
    <row r="218" spans="3:14" hidden="1" outlineLevel="3" x14ac:dyDescent="0.25">
      <c r="C218" s="366">
        <v>1520.15</v>
      </c>
      <c r="D218" s="367" t="s">
        <v>253</v>
      </c>
      <c r="E218" s="368">
        <v>4</v>
      </c>
      <c r="F218" s="367"/>
      <c r="G218" s="368"/>
      <c r="H218" s="367"/>
      <c r="I218" s="368" t="s">
        <v>11</v>
      </c>
      <c r="J218" s="367"/>
      <c r="K218" s="368"/>
      <c r="L218" s="371"/>
      <c r="M218" s="372" t="s">
        <v>963</v>
      </c>
      <c r="N218" s="367"/>
    </row>
    <row r="219" spans="3:14" hidden="1" outlineLevel="3" x14ac:dyDescent="0.25">
      <c r="C219" s="366">
        <v>1520.16</v>
      </c>
      <c r="D219" s="367" t="s">
        <v>254</v>
      </c>
      <c r="E219" s="368">
        <v>4</v>
      </c>
      <c r="F219" s="367"/>
      <c r="G219" s="368"/>
      <c r="H219" s="367"/>
      <c r="I219" s="368" t="s">
        <v>11</v>
      </c>
      <c r="J219" s="367"/>
      <c r="K219" s="368"/>
      <c r="L219" s="371"/>
      <c r="M219" s="372" t="s">
        <v>963</v>
      </c>
      <c r="N219" s="367"/>
    </row>
    <row r="220" spans="3:14" hidden="1" outlineLevel="3" x14ac:dyDescent="0.25">
      <c r="C220" s="366">
        <v>1520.21</v>
      </c>
      <c r="D220" s="367" t="s">
        <v>255</v>
      </c>
      <c r="E220" s="368">
        <v>4</v>
      </c>
      <c r="F220" s="367"/>
      <c r="G220" s="368"/>
      <c r="H220" s="367"/>
      <c r="I220" s="368" t="s">
        <v>11</v>
      </c>
      <c r="J220" s="367"/>
      <c r="K220" s="368"/>
      <c r="L220" s="371"/>
      <c r="M220" s="372" t="s">
        <v>963</v>
      </c>
      <c r="N220" s="367"/>
    </row>
    <row r="221" spans="3:14" hidden="1" outlineLevel="2" x14ac:dyDescent="0.25">
      <c r="C221" s="414">
        <v>1530</v>
      </c>
      <c r="D221" s="414" t="s">
        <v>256</v>
      </c>
      <c r="E221" s="415">
        <v>3</v>
      </c>
      <c r="F221" s="417"/>
      <c r="G221" s="415"/>
      <c r="H221" s="417"/>
      <c r="I221" s="415" t="s">
        <v>11</v>
      </c>
      <c r="J221" s="414" t="s">
        <v>256</v>
      </c>
      <c r="K221" s="415"/>
      <c r="L221" s="419">
        <f>SUM(L222:L230)</f>
        <v>0</v>
      </c>
      <c r="M221" s="419" t="s">
        <v>963</v>
      </c>
      <c r="N221" s="417"/>
    </row>
    <row r="222" spans="3:14" hidden="1" outlineLevel="3" x14ac:dyDescent="0.25">
      <c r="C222" s="366">
        <v>1530.01</v>
      </c>
      <c r="D222" s="369" t="s">
        <v>257</v>
      </c>
      <c r="E222" s="368">
        <v>4</v>
      </c>
      <c r="F222" s="369"/>
      <c r="G222" s="368"/>
      <c r="H222" s="369"/>
      <c r="I222" s="368" t="s">
        <v>11</v>
      </c>
      <c r="J222" s="367"/>
      <c r="K222" s="368"/>
      <c r="L222" s="371"/>
      <c r="M222" s="372" t="s">
        <v>963</v>
      </c>
      <c r="N222" s="367"/>
    </row>
    <row r="223" spans="3:14" hidden="1" outlineLevel="3" x14ac:dyDescent="0.25">
      <c r="C223" s="366">
        <v>1530.11</v>
      </c>
      <c r="D223" s="369" t="s">
        <v>258</v>
      </c>
      <c r="E223" s="368">
        <v>4</v>
      </c>
      <c r="F223" s="369"/>
      <c r="G223" s="368"/>
      <c r="H223" s="369"/>
      <c r="I223" s="368" t="s">
        <v>11</v>
      </c>
      <c r="J223" s="367"/>
      <c r="K223" s="368"/>
      <c r="L223" s="371"/>
      <c r="M223" s="372" t="s">
        <v>963</v>
      </c>
      <c r="N223" s="367"/>
    </row>
    <row r="224" spans="3:14" hidden="1" outlineLevel="3" x14ac:dyDescent="0.25">
      <c r="C224" s="366">
        <v>1530.12</v>
      </c>
      <c r="D224" s="369" t="s">
        <v>259</v>
      </c>
      <c r="E224" s="368">
        <v>4</v>
      </c>
      <c r="F224" s="369"/>
      <c r="G224" s="368"/>
      <c r="H224" s="369"/>
      <c r="I224" s="368" t="s">
        <v>11</v>
      </c>
      <c r="J224" s="367"/>
      <c r="K224" s="368"/>
      <c r="L224" s="371"/>
      <c r="M224" s="372" t="s">
        <v>963</v>
      </c>
      <c r="N224" s="367"/>
    </row>
    <row r="225" spans="3:14" hidden="1" outlineLevel="3" x14ac:dyDescent="0.25">
      <c r="C225" s="366">
        <v>1530.21</v>
      </c>
      <c r="D225" s="369" t="s">
        <v>260</v>
      </c>
      <c r="E225" s="368">
        <v>4</v>
      </c>
      <c r="F225" s="369"/>
      <c r="G225" s="368"/>
      <c r="H225" s="369"/>
      <c r="I225" s="368" t="s">
        <v>11</v>
      </c>
      <c r="J225" s="367"/>
      <c r="K225" s="368"/>
      <c r="L225" s="371"/>
      <c r="M225" s="372" t="s">
        <v>963</v>
      </c>
      <c r="N225" s="367"/>
    </row>
    <row r="226" spans="3:14" hidden="1" outlineLevel="3" x14ac:dyDescent="0.25">
      <c r="C226" s="366">
        <v>1530.22</v>
      </c>
      <c r="D226" s="369" t="s">
        <v>261</v>
      </c>
      <c r="E226" s="368">
        <v>4</v>
      </c>
      <c r="F226" s="369"/>
      <c r="G226" s="368"/>
      <c r="H226" s="369"/>
      <c r="I226" s="368" t="s">
        <v>11</v>
      </c>
      <c r="J226" s="367"/>
      <c r="K226" s="368"/>
      <c r="L226" s="371"/>
      <c r="M226" s="372" t="s">
        <v>963</v>
      </c>
      <c r="N226" s="367"/>
    </row>
    <row r="227" spans="3:14" hidden="1" outlineLevel="3" x14ac:dyDescent="0.25">
      <c r="C227" s="366">
        <v>1530.23</v>
      </c>
      <c r="D227" s="369" t="s">
        <v>262</v>
      </c>
      <c r="E227" s="368">
        <v>4</v>
      </c>
      <c r="F227" s="369"/>
      <c r="G227" s="368"/>
      <c r="H227" s="369"/>
      <c r="I227" s="368" t="s">
        <v>11</v>
      </c>
      <c r="J227" s="367"/>
      <c r="K227" s="368"/>
      <c r="L227" s="371"/>
      <c r="M227" s="372" t="s">
        <v>963</v>
      </c>
      <c r="N227" s="367"/>
    </row>
    <row r="228" spans="3:14" hidden="1" outlineLevel="3" x14ac:dyDescent="0.25">
      <c r="C228" s="366">
        <v>1530.24</v>
      </c>
      <c r="D228" s="369" t="s">
        <v>263</v>
      </c>
      <c r="E228" s="368">
        <v>4</v>
      </c>
      <c r="F228" s="369"/>
      <c r="G228" s="368"/>
      <c r="H228" s="369"/>
      <c r="I228" s="368" t="s">
        <v>11</v>
      </c>
      <c r="J228" s="367"/>
      <c r="K228" s="368"/>
      <c r="L228" s="371"/>
      <c r="M228" s="372" t="s">
        <v>963</v>
      </c>
      <c r="N228" s="367"/>
    </row>
    <row r="229" spans="3:14" hidden="1" outlineLevel="3" x14ac:dyDescent="0.25">
      <c r="C229" s="366">
        <v>1530.31</v>
      </c>
      <c r="D229" s="369" t="s">
        <v>264</v>
      </c>
      <c r="E229" s="368">
        <v>4</v>
      </c>
      <c r="F229" s="369"/>
      <c r="G229" s="368"/>
      <c r="H229" s="369"/>
      <c r="I229" s="368" t="s">
        <v>11</v>
      </c>
      <c r="J229" s="367"/>
      <c r="K229" s="368"/>
      <c r="L229" s="371"/>
      <c r="M229" s="372" t="s">
        <v>963</v>
      </c>
      <c r="N229" s="367"/>
    </row>
    <row r="230" spans="3:14" hidden="1" outlineLevel="3" x14ac:dyDescent="0.25">
      <c r="C230" s="366">
        <v>1530.41</v>
      </c>
      <c r="D230" s="369" t="s">
        <v>265</v>
      </c>
      <c r="E230" s="368">
        <v>4</v>
      </c>
      <c r="F230" s="369"/>
      <c r="G230" s="368"/>
      <c r="H230" s="369"/>
      <c r="I230" s="368" t="s">
        <v>11</v>
      </c>
      <c r="J230" s="367"/>
      <c r="K230" s="368"/>
      <c r="L230" s="371"/>
      <c r="M230" s="372" t="s">
        <v>963</v>
      </c>
      <c r="N230" s="367"/>
    </row>
    <row r="231" spans="3:14" outlineLevel="2" collapsed="1" x14ac:dyDescent="0.25">
      <c r="C231" s="414">
        <v>1590</v>
      </c>
      <c r="D231" s="414" t="s">
        <v>266</v>
      </c>
      <c r="E231" s="415">
        <v>3</v>
      </c>
      <c r="F231" s="416"/>
      <c r="G231" s="415"/>
      <c r="H231" s="416"/>
      <c r="I231" s="415" t="s">
        <v>7</v>
      </c>
      <c r="J231" s="414" t="s">
        <v>266</v>
      </c>
      <c r="K231" s="415"/>
      <c r="L231" s="440">
        <f>SUM(L232)</f>
        <v>0</v>
      </c>
      <c r="M231" s="419" t="s">
        <v>963</v>
      </c>
      <c r="N231" s="417"/>
    </row>
    <row r="232" spans="3:14" outlineLevel="3" x14ac:dyDescent="0.25">
      <c r="C232" s="366">
        <v>1590.01</v>
      </c>
      <c r="D232" s="369" t="s">
        <v>267</v>
      </c>
      <c r="E232" s="368">
        <v>4</v>
      </c>
      <c r="F232" s="369"/>
      <c r="G232" s="368"/>
      <c r="H232" s="369"/>
      <c r="I232" s="368" t="s">
        <v>7</v>
      </c>
      <c r="J232" s="367"/>
      <c r="K232" s="368"/>
      <c r="L232" s="371"/>
      <c r="M232" s="372" t="s">
        <v>963</v>
      </c>
      <c r="N232" s="367"/>
    </row>
    <row r="233" spans="3:14" s="351" customFormat="1" outlineLevel="1" x14ac:dyDescent="0.25">
      <c r="C233" s="408">
        <v>1900</v>
      </c>
      <c r="D233" s="408" t="s">
        <v>268</v>
      </c>
      <c r="E233" s="409">
        <v>2</v>
      </c>
      <c r="F233" s="410"/>
      <c r="G233" s="409"/>
      <c r="H233" s="410"/>
      <c r="I233" s="409" t="s">
        <v>7</v>
      </c>
      <c r="J233" s="408" t="s">
        <v>268</v>
      </c>
      <c r="K233" s="409"/>
      <c r="L233" s="424">
        <f>SUM(L234)</f>
        <v>0</v>
      </c>
      <c r="M233" s="412" t="s">
        <v>963</v>
      </c>
      <c r="N233" s="425"/>
    </row>
    <row r="234" spans="3:14" outlineLevel="2" x14ac:dyDescent="0.25">
      <c r="C234" s="414">
        <v>1910</v>
      </c>
      <c r="D234" s="414" t="s">
        <v>268</v>
      </c>
      <c r="E234" s="415">
        <v>3</v>
      </c>
      <c r="F234" s="416"/>
      <c r="G234" s="415"/>
      <c r="H234" s="416"/>
      <c r="I234" s="415" t="s">
        <v>7</v>
      </c>
      <c r="J234" s="414" t="s">
        <v>268</v>
      </c>
      <c r="K234" s="415"/>
      <c r="L234" s="419">
        <f>SUM(L235:L240)</f>
        <v>0</v>
      </c>
      <c r="M234" s="419" t="s">
        <v>963</v>
      </c>
      <c r="N234" s="417"/>
    </row>
    <row r="235" spans="3:14" outlineLevel="3" x14ac:dyDescent="0.25">
      <c r="C235" s="366">
        <v>1910.01</v>
      </c>
      <c r="D235" s="369" t="s">
        <v>269</v>
      </c>
      <c r="E235" s="368">
        <v>4</v>
      </c>
      <c r="F235" s="369"/>
      <c r="G235" s="368"/>
      <c r="H235" s="369"/>
      <c r="I235" s="368" t="s">
        <v>7</v>
      </c>
      <c r="J235" s="367"/>
      <c r="K235" s="392"/>
      <c r="L235" s="371"/>
      <c r="M235" s="372" t="s">
        <v>963</v>
      </c>
      <c r="N235" s="373"/>
    </row>
    <row r="236" spans="3:14" hidden="1" outlineLevel="3" x14ac:dyDescent="0.25">
      <c r="C236" s="366">
        <v>1910.11</v>
      </c>
      <c r="D236" s="369" t="s">
        <v>270</v>
      </c>
      <c r="E236" s="368">
        <v>4</v>
      </c>
      <c r="F236" s="369"/>
      <c r="G236" s="368"/>
      <c r="H236" s="369"/>
      <c r="I236" s="368" t="s">
        <v>11</v>
      </c>
      <c r="J236" s="367"/>
      <c r="K236" s="133"/>
      <c r="L236" s="371"/>
      <c r="M236" s="372" t="s">
        <v>963</v>
      </c>
      <c r="N236" s="373"/>
    </row>
    <row r="237" spans="3:14" hidden="1" outlineLevel="3" x14ac:dyDescent="0.25">
      <c r="C237" s="366">
        <v>1910.21</v>
      </c>
      <c r="D237" s="369" t="s">
        <v>271</v>
      </c>
      <c r="E237" s="368">
        <v>4</v>
      </c>
      <c r="F237" s="369"/>
      <c r="G237" s="368"/>
      <c r="H237" s="369"/>
      <c r="I237" s="368" t="s">
        <v>11</v>
      </c>
      <c r="J237" s="369"/>
      <c r="K237" s="133"/>
      <c r="L237" s="371"/>
      <c r="M237" s="372" t="s">
        <v>963</v>
      </c>
      <c r="N237" s="373"/>
    </row>
    <row r="238" spans="3:14" hidden="1" outlineLevel="3" x14ac:dyDescent="0.25">
      <c r="C238" s="366">
        <v>1910.31</v>
      </c>
      <c r="D238" s="367" t="s">
        <v>272</v>
      </c>
      <c r="E238" s="368">
        <v>4</v>
      </c>
      <c r="F238" s="367"/>
      <c r="G238" s="368"/>
      <c r="H238" s="369"/>
      <c r="I238" s="368" t="s">
        <v>11</v>
      </c>
      <c r="J238" s="367"/>
      <c r="K238" s="133"/>
      <c r="L238" s="371"/>
      <c r="M238" s="372" t="s">
        <v>963</v>
      </c>
      <c r="N238" s="373"/>
    </row>
    <row r="239" spans="3:14" hidden="1" outlineLevel="3" x14ac:dyDescent="0.25">
      <c r="C239" s="366">
        <v>1910.41</v>
      </c>
      <c r="D239" s="367" t="s">
        <v>273</v>
      </c>
      <c r="E239" s="368">
        <v>4</v>
      </c>
      <c r="F239" s="367"/>
      <c r="G239" s="368"/>
      <c r="H239" s="369"/>
      <c r="I239" s="368" t="s">
        <v>11</v>
      </c>
      <c r="J239" s="367"/>
      <c r="K239" s="133"/>
      <c r="L239" s="371"/>
      <c r="M239" s="372" t="s">
        <v>963</v>
      </c>
      <c r="N239" s="373"/>
    </row>
    <row r="240" spans="3:14" hidden="1" outlineLevel="3" x14ac:dyDescent="0.25">
      <c r="C240" s="366">
        <v>1910.51</v>
      </c>
      <c r="D240" s="367" t="s">
        <v>274</v>
      </c>
      <c r="E240" s="368">
        <v>4</v>
      </c>
      <c r="F240" s="367"/>
      <c r="G240" s="368"/>
      <c r="H240" s="369"/>
      <c r="I240" s="368" t="s">
        <v>11</v>
      </c>
      <c r="J240" s="367"/>
      <c r="K240" s="133"/>
      <c r="L240" s="371"/>
      <c r="M240" s="372" t="s">
        <v>963</v>
      </c>
      <c r="N240" s="373"/>
    </row>
    <row r="241" spans="3:14" s="351" customFormat="1" x14ac:dyDescent="0.25">
      <c r="C241" s="428">
        <v>2000</v>
      </c>
      <c r="D241" s="400" t="s">
        <v>275</v>
      </c>
      <c r="E241" s="401">
        <v>1</v>
      </c>
      <c r="F241" s="403"/>
      <c r="G241" s="401"/>
      <c r="H241" s="402"/>
      <c r="I241" s="401" t="s">
        <v>7</v>
      </c>
      <c r="J241" s="400" t="s">
        <v>275</v>
      </c>
      <c r="K241" s="404"/>
      <c r="L241" s="442">
        <f>SUM(L242,L385)</f>
        <v>0</v>
      </c>
      <c r="M241" s="405" t="s">
        <v>963</v>
      </c>
      <c r="N241" s="406"/>
    </row>
    <row r="242" spans="3:14" s="351" customFormat="1" outlineLevel="1" x14ac:dyDescent="0.25">
      <c r="C242" s="408">
        <v>2100</v>
      </c>
      <c r="D242" s="408" t="s">
        <v>276</v>
      </c>
      <c r="E242" s="409">
        <v>2</v>
      </c>
      <c r="F242" s="425"/>
      <c r="G242" s="409"/>
      <c r="H242" s="410"/>
      <c r="I242" s="409" t="s">
        <v>7</v>
      </c>
      <c r="J242" s="408" t="s">
        <v>276</v>
      </c>
      <c r="K242" s="411"/>
      <c r="L242" s="441">
        <f>SUM(L243,L245,L249,L251,L256,L262,L267,L288,L297,L302,L312,L314,L334,L336,L374,L379,L383)</f>
        <v>0</v>
      </c>
      <c r="M242" s="412" t="s">
        <v>963</v>
      </c>
      <c r="N242" s="413"/>
    </row>
    <row r="243" spans="3:14" hidden="1" outlineLevel="2" x14ac:dyDescent="0.25">
      <c r="C243" s="414">
        <v>2105</v>
      </c>
      <c r="D243" s="414" t="s">
        <v>277</v>
      </c>
      <c r="E243" s="415">
        <v>3</v>
      </c>
      <c r="F243" s="417"/>
      <c r="G243" s="415"/>
      <c r="H243" s="416"/>
      <c r="I243" s="415" t="s">
        <v>11</v>
      </c>
      <c r="J243" s="414" t="s">
        <v>277</v>
      </c>
      <c r="K243" s="418"/>
      <c r="L243" s="419">
        <f>SUM(L244)</f>
        <v>0</v>
      </c>
      <c r="M243" s="419" t="s">
        <v>963</v>
      </c>
      <c r="N243" s="420"/>
    </row>
    <row r="244" spans="3:14" hidden="1" outlineLevel="3" x14ac:dyDescent="0.25">
      <c r="C244" s="366">
        <v>2105.0100000000002</v>
      </c>
      <c r="D244" s="369" t="s">
        <v>278</v>
      </c>
      <c r="E244" s="368">
        <v>4</v>
      </c>
      <c r="F244" s="369"/>
      <c r="G244" s="368">
        <v>2105</v>
      </c>
      <c r="H244" s="369" t="s">
        <v>279</v>
      </c>
      <c r="I244" s="368" t="s">
        <v>11</v>
      </c>
      <c r="J244" s="367"/>
      <c r="K244" s="368"/>
      <c r="L244" s="371"/>
      <c r="M244" s="372" t="s">
        <v>963</v>
      </c>
      <c r="N244" s="367"/>
    </row>
    <row r="245" spans="3:14" outlineLevel="2" collapsed="1" x14ac:dyDescent="0.25">
      <c r="C245" s="414">
        <v>2110</v>
      </c>
      <c r="D245" s="414" t="s">
        <v>280</v>
      </c>
      <c r="E245" s="415">
        <v>3</v>
      </c>
      <c r="F245" s="416"/>
      <c r="G245" s="415"/>
      <c r="H245" s="416"/>
      <c r="I245" s="415" t="s">
        <v>7</v>
      </c>
      <c r="J245" s="414" t="s">
        <v>280</v>
      </c>
      <c r="K245" s="415"/>
      <c r="L245" s="419">
        <f>SUM(L246:L248)</f>
        <v>0</v>
      </c>
      <c r="M245" s="419" t="s">
        <v>963</v>
      </c>
      <c r="N245" s="417"/>
    </row>
    <row r="246" spans="3:14" outlineLevel="3" x14ac:dyDescent="0.25">
      <c r="C246" s="366">
        <v>2110.0100000000002</v>
      </c>
      <c r="D246" s="369" t="s">
        <v>281</v>
      </c>
      <c r="E246" s="368">
        <v>4</v>
      </c>
      <c r="F246" s="369"/>
      <c r="G246" s="368">
        <v>2110</v>
      </c>
      <c r="H246" s="369" t="s">
        <v>282</v>
      </c>
      <c r="I246" s="368" t="s">
        <v>7</v>
      </c>
      <c r="J246" s="429"/>
      <c r="K246" s="368"/>
      <c r="L246" s="371"/>
      <c r="M246" s="372" t="s">
        <v>963</v>
      </c>
      <c r="N246" s="367"/>
    </row>
    <row r="247" spans="3:14" outlineLevel="3" x14ac:dyDescent="0.25">
      <c r="C247" s="366">
        <v>2110.11</v>
      </c>
      <c r="D247" s="369" t="s">
        <v>283</v>
      </c>
      <c r="E247" s="368">
        <v>4</v>
      </c>
      <c r="F247" s="369"/>
      <c r="G247" s="368">
        <v>2111</v>
      </c>
      <c r="H247" s="369" t="s">
        <v>284</v>
      </c>
      <c r="I247" s="368" t="s">
        <v>7</v>
      </c>
      <c r="J247" s="367"/>
      <c r="K247" s="368"/>
      <c r="L247" s="371"/>
      <c r="M247" s="372" t="s">
        <v>963</v>
      </c>
      <c r="N247" s="367"/>
    </row>
    <row r="248" spans="3:14" hidden="1" outlineLevel="3" x14ac:dyDescent="0.25">
      <c r="C248" s="366">
        <v>2110.91</v>
      </c>
      <c r="D248" s="369" t="s">
        <v>285</v>
      </c>
      <c r="E248" s="368">
        <v>4</v>
      </c>
      <c r="F248" s="369"/>
      <c r="G248" s="368"/>
      <c r="H248" s="369"/>
      <c r="I248" s="368" t="s">
        <v>11</v>
      </c>
      <c r="J248" s="367"/>
      <c r="K248" s="368"/>
      <c r="L248" s="371"/>
      <c r="M248" s="372" t="s">
        <v>963</v>
      </c>
      <c r="N248" s="367"/>
    </row>
    <row r="249" spans="3:14" outlineLevel="2" x14ac:dyDescent="0.25">
      <c r="C249" s="414">
        <v>2112</v>
      </c>
      <c r="D249" s="414" t="s">
        <v>286</v>
      </c>
      <c r="E249" s="415">
        <v>3</v>
      </c>
      <c r="F249" s="416"/>
      <c r="G249" s="415"/>
      <c r="H249" s="416"/>
      <c r="I249" s="415" t="s">
        <v>7</v>
      </c>
      <c r="J249" s="414" t="s">
        <v>286</v>
      </c>
      <c r="K249" s="415"/>
      <c r="L249" s="440">
        <f>SUM(L250)</f>
        <v>0</v>
      </c>
      <c r="M249" s="419" t="s">
        <v>963</v>
      </c>
      <c r="N249" s="417"/>
    </row>
    <row r="250" spans="3:14" outlineLevel="3" x14ac:dyDescent="0.25">
      <c r="C250" s="366">
        <v>2112.0100000000002</v>
      </c>
      <c r="D250" s="369" t="s">
        <v>287</v>
      </c>
      <c r="E250" s="368">
        <v>4</v>
      </c>
      <c r="F250" s="369"/>
      <c r="G250" s="368">
        <v>2112</v>
      </c>
      <c r="H250" s="369" t="s">
        <v>288</v>
      </c>
      <c r="I250" s="368" t="s">
        <v>7</v>
      </c>
      <c r="J250" s="367"/>
      <c r="K250" s="133"/>
      <c r="L250" s="371"/>
      <c r="M250" s="372" t="s">
        <v>963</v>
      </c>
      <c r="N250" s="373"/>
    </row>
    <row r="251" spans="3:14" outlineLevel="2" x14ac:dyDescent="0.25">
      <c r="C251" s="414">
        <v>2113</v>
      </c>
      <c r="D251" s="414" t="s">
        <v>289</v>
      </c>
      <c r="E251" s="415">
        <v>3</v>
      </c>
      <c r="F251" s="416"/>
      <c r="G251" s="415"/>
      <c r="H251" s="416"/>
      <c r="I251" s="415" t="s">
        <v>7</v>
      </c>
      <c r="J251" s="414" t="s">
        <v>289</v>
      </c>
      <c r="K251" s="418"/>
      <c r="L251" s="440">
        <f>SUM(L252:L255)</f>
        <v>0</v>
      </c>
      <c r="M251" s="419" t="s">
        <v>963</v>
      </c>
      <c r="N251" s="420"/>
    </row>
    <row r="252" spans="3:14" outlineLevel="3" x14ac:dyDescent="0.25">
      <c r="C252" s="366">
        <v>2113.0100000000002</v>
      </c>
      <c r="D252" s="369" t="s">
        <v>289</v>
      </c>
      <c r="E252" s="368">
        <v>4</v>
      </c>
      <c r="F252" s="369"/>
      <c r="G252" s="368">
        <v>2113</v>
      </c>
      <c r="H252" s="369" t="s">
        <v>290</v>
      </c>
      <c r="I252" s="368" t="s">
        <v>7</v>
      </c>
      <c r="J252" s="367"/>
      <c r="K252" s="368"/>
      <c r="L252" s="371"/>
      <c r="M252" s="372" t="s">
        <v>963</v>
      </c>
      <c r="N252" s="367"/>
    </row>
    <row r="253" spans="3:14" outlineLevel="3" x14ac:dyDescent="0.25">
      <c r="C253" s="366">
        <v>2113.11</v>
      </c>
      <c r="D253" s="369" t="s">
        <v>291</v>
      </c>
      <c r="E253" s="368">
        <v>4</v>
      </c>
      <c r="F253" s="369"/>
      <c r="G253" s="368">
        <v>2114</v>
      </c>
      <c r="H253" s="369" t="s">
        <v>292</v>
      </c>
      <c r="I253" s="368" t="s">
        <v>7</v>
      </c>
      <c r="J253" s="367"/>
      <c r="K253" s="133"/>
      <c r="L253" s="371"/>
      <c r="M253" s="372" t="s">
        <v>963</v>
      </c>
      <c r="N253" s="373"/>
    </row>
    <row r="254" spans="3:14" hidden="1" outlineLevel="3" x14ac:dyDescent="0.25">
      <c r="C254" s="366">
        <v>2113.21</v>
      </c>
      <c r="D254" s="369" t="s">
        <v>293</v>
      </c>
      <c r="E254" s="368">
        <v>4</v>
      </c>
      <c r="F254" s="369"/>
      <c r="G254" s="368"/>
      <c r="H254" s="369"/>
      <c r="I254" s="368" t="s">
        <v>11</v>
      </c>
      <c r="J254" s="367"/>
      <c r="K254" s="133"/>
      <c r="L254" s="371"/>
      <c r="M254" s="372" t="s">
        <v>963</v>
      </c>
      <c r="N254" s="373"/>
    </row>
    <row r="255" spans="3:14" hidden="1" outlineLevel="3" x14ac:dyDescent="0.25">
      <c r="C255" s="366">
        <v>2113.91</v>
      </c>
      <c r="D255" s="369" t="s">
        <v>294</v>
      </c>
      <c r="E255" s="368">
        <v>4</v>
      </c>
      <c r="F255" s="369"/>
      <c r="G255" s="368"/>
      <c r="H255" s="369"/>
      <c r="I255" s="368" t="s">
        <v>11</v>
      </c>
      <c r="J255" s="367"/>
      <c r="K255" s="133"/>
      <c r="L255" s="371"/>
      <c r="M255" s="372" t="s">
        <v>963</v>
      </c>
      <c r="N255" s="373"/>
    </row>
    <row r="256" spans="3:14" outlineLevel="2" x14ac:dyDescent="0.25">
      <c r="C256" s="414">
        <v>2115</v>
      </c>
      <c r="D256" s="414" t="s">
        <v>295</v>
      </c>
      <c r="E256" s="415">
        <v>3</v>
      </c>
      <c r="F256" s="416"/>
      <c r="G256" s="415"/>
      <c r="H256" s="416"/>
      <c r="I256" s="415" t="s">
        <v>7</v>
      </c>
      <c r="J256" s="414" t="s">
        <v>295</v>
      </c>
      <c r="K256" s="418"/>
      <c r="L256" s="440">
        <f>SUM(L257:L261)</f>
        <v>0</v>
      </c>
      <c r="M256" s="419" t="s">
        <v>963</v>
      </c>
      <c r="N256" s="420"/>
    </row>
    <row r="257" spans="3:14" hidden="1" outlineLevel="3" x14ac:dyDescent="0.25">
      <c r="C257" s="366">
        <v>2115.0100000000002</v>
      </c>
      <c r="D257" s="369" t="s">
        <v>296</v>
      </c>
      <c r="E257" s="368">
        <v>4</v>
      </c>
      <c r="F257" s="369"/>
      <c r="G257" s="368"/>
      <c r="H257" s="369"/>
      <c r="I257" s="368" t="s">
        <v>11</v>
      </c>
      <c r="J257" s="367"/>
      <c r="K257" s="133"/>
      <c r="L257" s="371"/>
      <c r="M257" s="372" t="s">
        <v>963</v>
      </c>
      <c r="N257" s="373"/>
    </row>
    <row r="258" spans="3:14" hidden="1" outlineLevel="3" x14ac:dyDescent="0.25">
      <c r="C258" s="366">
        <v>2115.11</v>
      </c>
      <c r="D258" s="369" t="s">
        <v>297</v>
      </c>
      <c r="E258" s="368">
        <v>4</v>
      </c>
      <c r="F258" s="369"/>
      <c r="G258" s="368">
        <v>2115</v>
      </c>
      <c r="H258" s="369" t="s">
        <v>298</v>
      </c>
      <c r="I258" s="368" t="s">
        <v>11</v>
      </c>
      <c r="J258" s="367"/>
      <c r="K258" s="368"/>
      <c r="L258" s="371"/>
      <c r="M258" s="372" t="s">
        <v>963</v>
      </c>
      <c r="N258" s="367"/>
    </row>
    <row r="259" spans="3:14" outlineLevel="3" x14ac:dyDescent="0.25">
      <c r="C259" s="366">
        <v>2115.21</v>
      </c>
      <c r="D259" s="369" t="s">
        <v>299</v>
      </c>
      <c r="E259" s="368">
        <v>4</v>
      </c>
      <c r="F259" s="369"/>
      <c r="G259" s="368">
        <v>2116</v>
      </c>
      <c r="H259" s="369" t="s">
        <v>300</v>
      </c>
      <c r="I259" s="368" t="s">
        <v>7</v>
      </c>
      <c r="J259" s="367"/>
      <c r="K259" s="368"/>
      <c r="L259" s="371"/>
      <c r="M259" s="372" t="s">
        <v>963</v>
      </c>
      <c r="N259" s="367"/>
    </row>
    <row r="260" spans="3:14" hidden="1" outlineLevel="3" x14ac:dyDescent="0.25">
      <c r="C260" s="366">
        <v>2115.31</v>
      </c>
      <c r="D260" s="369" t="s">
        <v>301</v>
      </c>
      <c r="E260" s="368">
        <v>4</v>
      </c>
      <c r="F260" s="369"/>
      <c r="G260" s="368"/>
      <c r="H260" s="369"/>
      <c r="I260" s="368" t="s">
        <v>11</v>
      </c>
      <c r="J260" s="367"/>
      <c r="K260" s="368"/>
      <c r="L260" s="371"/>
      <c r="M260" s="372" t="s">
        <v>963</v>
      </c>
      <c r="N260" s="367"/>
    </row>
    <row r="261" spans="3:14" hidden="1" outlineLevel="3" x14ac:dyDescent="0.25">
      <c r="C261" s="366">
        <v>2115.91</v>
      </c>
      <c r="D261" s="369" t="s">
        <v>302</v>
      </c>
      <c r="E261" s="368">
        <v>4</v>
      </c>
      <c r="F261" s="369"/>
      <c r="G261" s="368"/>
      <c r="H261" s="369"/>
      <c r="I261" s="368" t="s">
        <v>11</v>
      </c>
      <c r="J261" s="367"/>
      <c r="K261" s="368"/>
      <c r="L261" s="371"/>
      <c r="M261" s="372" t="s">
        <v>963</v>
      </c>
      <c r="N261" s="367"/>
    </row>
    <row r="262" spans="3:14" outlineLevel="2" x14ac:dyDescent="0.25">
      <c r="C262" s="414">
        <v>2120</v>
      </c>
      <c r="D262" s="414" t="s">
        <v>303</v>
      </c>
      <c r="E262" s="415">
        <v>3</v>
      </c>
      <c r="F262" s="416"/>
      <c r="G262" s="415"/>
      <c r="H262" s="416"/>
      <c r="I262" s="415" t="s">
        <v>7</v>
      </c>
      <c r="J262" s="414" t="s">
        <v>303</v>
      </c>
      <c r="K262" s="415"/>
      <c r="L262" s="440">
        <f>SUM(L263:L266)</f>
        <v>0</v>
      </c>
      <c r="M262" s="419" t="s">
        <v>963</v>
      </c>
      <c r="N262" s="417"/>
    </row>
    <row r="263" spans="3:14" outlineLevel="3" x14ac:dyDescent="0.25">
      <c r="C263" s="366">
        <v>2120.0100000000002</v>
      </c>
      <c r="D263" s="369" t="s">
        <v>303</v>
      </c>
      <c r="E263" s="368">
        <v>4</v>
      </c>
      <c r="F263" s="369"/>
      <c r="G263" s="368">
        <v>2120</v>
      </c>
      <c r="H263" s="369" t="s">
        <v>304</v>
      </c>
      <c r="I263" s="368" t="s">
        <v>7</v>
      </c>
      <c r="J263" s="367"/>
      <c r="K263" s="133"/>
      <c r="L263" s="371"/>
      <c r="M263" s="372" t="s">
        <v>963</v>
      </c>
      <c r="N263" s="373"/>
    </row>
    <row r="264" spans="3:14" outlineLevel="3" x14ac:dyDescent="0.25">
      <c r="C264" s="366">
        <v>2120.11</v>
      </c>
      <c r="D264" s="369" t="s">
        <v>305</v>
      </c>
      <c r="E264" s="368">
        <v>4</v>
      </c>
      <c r="F264" s="369"/>
      <c r="G264" s="368">
        <v>2121</v>
      </c>
      <c r="H264" s="369" t="s">
        <v>306</v>
      </c>
      <c r="I264" s="368" t="s">
        <v>7</v>
      </c>
      <c r="J264" s="367"/>
      <c r="K264" s="368"/>
      <c r="L264" s="371"/>
      <c r="M264" s="372" t="s">
        <v>963</v>
      </c>
      <c r="N264" s="367"/>
    </row>
    <row r="265" spans="3:14" outlineLevel="3" x14ac:dyDescent="0.25">
      <c r="C265" s="366">
        <v>2120.21</v>
      </c>
      <c r="D265" s="369" t="s">
        <v>307</v>
      </c>
      <c r="E265" s="368">
        <v>4</v>
      </c>
      <c r="F265" s="369"/>
      <c r="G265" s="368">
        <v>2125</v>
      </c>
      <c r="H265" s="369" t="s">
        <v>308</v>
      </c>
      <c r="I265" s="368" t="s">
        <v>7</v>
      </c>
      <c r="J265" s="367"/>
      <c r="K265" s="133"/>
      <c r="L265" s="371"/>
      <c r="M265" s="372" t="s">
        <v>963</v>
      </c>
      <c r="N265" s="373"/>
    </row>
    <row r="266" spans="3:14" outlineLevel="3" x14ac:dyDescent="0.25">
      <c r="C266" s="366">
        <v>2120.31</v>
      </c>
      <c r="D266" s="369" t="s">
        <v>309</v>
      </c>
      <c r="E266" s="368">
        <v>4</v>
      </c>
      <c r="F266" s="369"/>
      <c r="G266" s="368">
        <v>2123</v>
      </c>
      <c r="H266" s="369" t="s">
        <v>309</v>
      </c>
      <c r="I266" s="368" t="s">
        <v>7</v>
      </c>
      <c r="J266" s="367"/>
      <c r="K266" s="368"/>
      <c r="L266" s="371"/>
      <c r="M266" s="372" t="s">
        <v>963</v>
      </c>
      <c r="N266" s="367"/>
    </row>
    <row r="267" spans="3:14" outlineLevel="2" x14ac:dyDescent="0.25">
      <c r="C267" s="414">
        <v>2130</v>
      </c>
      <c r="D267" s="414" t="s">
        <v>310</v>
      </c>
      <c r="E267" s="415">
        <v>3</v>
      </c>
      <c r="F267" s="416"/>
      <c r="G267" s="415"/>
      <c r="H267" s="416"/>
      <c r="I267" s="415" t="s">
        <v>7</v>
      </c>
      <c r="J267" s="414" t="s">
        <v>310</v>
      </c>
      <c r="K267" s="415"/>
      <c r="L267" s="440">
        <f>SUM(L268:L287)</f>
        <v>0</v>
      </c>
      <c r="M267" s="419" t="s">
        <v>963</v>
      </c>
      <c r="N267" s="417"/>
    </row>
    <row r="268" spans="3:14" hidden="1" outlineLevel="3" x14ac:dyDescent="0.25">
      <c r="C268" s="366">
        <v>2130.0100000000002</v>
      </c>
      <c r="D268" s="369" t="s">
        <v>311</v>
      </c>
      <c r="E268" s="368">
        <v>4</v>
      </c>
      <c r="F268" s="369"/>
      <c r="G268" s="368"/>
      <c r="H268" s="369"/>
      <c r="I268" s="368" t="s">
        <v>11</v>
      </c>
      <c r="J268" s="367"/>
      <c r="K268" s="368"/>
      <c r="L268" s="371"/>
      <c r="M268" s="372" t="s">
        <v>963</v>
      </c>
      <c r="N268" s="367"/>
    </row>
    <row r="269" spans="3:14" outlineLevel="3" x14ac:dyDescent="0.25">
      <c r="C269" s="366">
        <v>2130.11</v>
      </c>
      <c r="D269" s="369" t="s">
        <v>312</v>
      </c>
      <c r="E269" s="368">
        <v>4</v>
      </c>
      <c r="F269" s="369"/>
      <c r="G269" s="368">
        <v>2131</v>
      </c>
      <c r="H269" s="369" t="s">
        <v>313</v>
      </c>
      <c r="I269" s="368" t="s">
        <v>7</v>
      </c>
      <c r="J269" s="367"/>
      <c r="K269" s="133"/>
      <c r="L269" s="371"/>
      <c r="M269" s="372" t="s">
        <v>963</v>
      </c>
      <c r="N269" s="373"/>
    </row>
    <row r="270" spans="3:14" hidden="1" outlineLevel="3" x14ac:dyDescent="0.25">
      <c r="C270" s="366">
        <v>2130.12</v>
      </c>
      <c r="D270" s="369" t="s">
        <v>314</v>
      </c>
      <c r="E270" s="368">
        <v>4</v>
      </c>
      <c r="F270" s="369"/>
      <c r="G270" s="368"/>
      <c r="H270" s="369"/>
      <c r="I270" s="368" t="s">
        <v>11</v>
      </c>
      <c r="J270" s="367"/>
      <c r="K270" s="368"/>
      <c r="L270" s="371"/>
      <c r="M270" s="372" t="s">
        <v>963</v>
      </c>
      <c r="N270" s="367"/>
    </row>
    <row r="271" spans="3:14" hidden="1" outlineLevel="3" x14ac:dyDescent="0.25">
      <c r="C271" s="366">
        <v>2130.13</v>
      </c>
      <c r="D271" s="369" t="s">
        <v>315</v>
      </c>
      <c r="E271" s="368">
        <v>4</v>
      </c>
      <c r="F271" s="369"/>
      <c r="G271" s="368"/>
      <c r="H271" s="369"/>
      <c r="I271" s="368" t="s">
        <v>11</v>
      </c>
      <c r="J271" s="367"/>
      <c r="K271" s="368"/>
      <c r="L271" s="371"/>
      <c r="M271" s="372" t="s">
        <v>963</v>
      </c>
      <c r="N271" s="367"/>
    </row>
    <row r="272" spans="3:14" hidden="1" outlineLevel="3" x14ac:dyDescent="0.25">
      <c r="C272" s="366">
        <v>2130.14</v>
      </c>
      <c r="D272" s="369" t="s">
        <v>316</v>
      </c>
      <c r="E272" s="368">
        <v>4</v>
      </c>
      <c r="F272" s="369"/>
      <c r="G272" s="368"/>
      <c r="H272" s="369"/>
      <c r="I272" s="368" t="s">
        <v>11</v>
      </c>
      <c r="J272" s="367"/>
      <c r="K272" s="368"/>
      <c r="L272" s="371"/>
      <c r="M272" s="372" t="s">
        <v>963</v>
      </c>
      <c r="N272" s="367"/>
    </row>
    <row r="273" spans="3:14" hidden="1" outlineLevel="3" x14ac:dyDescent="0.25">
      <c r="C273" s="366">
        <v>2130.15</v>
      </c>
      <c r="D273" s="369" t="s">
        <v>317</v>
      </c>
      <c r="E273" s="368">
        <v>4</v>
      </c>
      <c r="F273" s="369"/>
      <c r="G273" s="368"/>
      <c r="H273" s="369"/>
      <c r="I273" s="368" t="s">
        <v>11</v>
      </c>
      <c r="J273" s="367"/>
      <c r="K273" s="368"/>
      <c r="L273" s="371"/>
      <c r="M273" s="372" t="s">
        <v>963</v>
      </c>
      <c r="N273" s="367"/>
    </row>
    <row r="274" spans="3:14" hidden="1" outlineLevel="3" x14ac:dyDescent="0.25">
      <c r="C274" s="366">
        <v>2130.16</v>
      </c>
      <c r="D274" s="369" t="s">
        <v>318</v>
      </c>
      <c r="E274" s="368">
        <v>4</v>
      </c>
      <c r="F274" s="369"/>
      <c r="G274" s="368"/>
      <c r="H274" s="369"/>
      <c r="I274" s="368" t="s">
        <v>11</v>
      </c>
      <c r="J274" s="367"/>
      <c r="K274" s="368"/>
      <c r="L274" s="371"/>
      <c r="M274" s="372" t="s">
        <v>963</v>
      </c>
      <c r="N274" s="367"/>
    </row>
    <row r="275" spans="3:14" hidden="1" outlineLevel="3" x14ac:dyDescent="0.25">
      <c r="C275" s="366">
        <v>2130.21</v>
      </c>
      <c r="D275" s="369" t="s">
        <v>319</v>
      </c>
      <c r="E275" s="368">
        <v>4</v>
      </c>
      <c r="F275" s="369"/>
      <c r="G275" s="368"/>
      <c r="H275" s="369"/>
      <c r="I275" s="368" t="s">
        <v>11</v>
      </c>
      <c r="J275" s="367"/>
      <c r="K275" s="368"/>
      <c r="L275" s="371"/>
      <c r="M275" s="372" t="s">
        <v>963</v>
      </c>
      <c r="N275" s="367"/>
    </row>
    <row r="276" spans="3:14" hidden="1" outlineLevel="3" x14ac:dyDescent="0.25">
      <c r="C276" s="366">
        <v>2130.2199999999998</v>
      </c>
      <c r="D276" s="369" t="s">
        <v>320</v>
      </c>
      <c r="E276" s="368">
        <v>4</v>
      </c>
      <c r="F276" s="369"/>
      <c r="G276" s="368"/>
      <c r="H276" s="369"/>
      <c r="I276" s="368" t="s">
        <v>11</v>
      </c>
      <c r="J276" s="367"/>
      <c r="K276" s="368"/>
      <c r="L276" s="371"/>
      <c r="M276" s="372" t="s">
        <v>963</v>
      </c>
      <c r="N276" s="367"/>
    </row>
    <row r="277" spans="3:14" hidden="1" outlineLevel="3" x14ac:dyDescent="0.25">
      <c r="C277" s="366">
        <v>2130.23</v>
      </c>
      <c r="D277" s="369" t="s">
        <v>321</v>
      </c>
      <c r="E277" s="368">
        <v>4</v>
      </c>
      <c r="F277" s="369"/>
      <c r="G277" s="368"/>
      <c r="H277" s="369"/>
      <c r="I277" s="368" t="s">
        <v>11</v>
      </c>
      <c r="J277" s="367"/>
      <c r="K277" s="368"/>
      <c r="L277" s="371"/>
      <c r="M277" s="372" t="s">
        <v>963</v>
      </c>
      <c r="N277" s="367"/>
    </row>
    <row r="278" spans="3:14" hidden="1" outlineLevel="3" x14ac:dyDescent="0.25">
      <c r="C278" s="366">
        <v>2130.2399999999998</v>
      </c>
      <c r="D278" s="369" t="s">
        <v>322</v>
      </c>
      <c r="E278" s="368">
        <v>4</v>
      </c>
      <c r="F278" s="369"/>
      <c r="G278" s="368"/>
      <c r="H278" s="369"/>
      <c r="I278" s="368" t="s">
        <v>11</v>
      </c>
      <c r="J278" s="367"/>
      <c r="K278" s="368"/>
      <c r="L278" s="371"/>
      <c r="M278" s="372" t="s">
        <v>963</v>
      </c>
      <c r="N278" s="367"/>
    </row>
    <row r="279" spans="3:14" hidden="1" outlineLevel="3" x14ac:dyDescent="0.25">
      <c r="C279" s="366">
        <v>2130.25</v>
      </c>
      <c r="D279" s="369" t="s">
        <v>323</v>
      </c>
      <c r="E279" s="368">
        <v>4</v>
      </c>
      <c r="F279" s="369"/>
      <c r="G279" s="368"/>
      <c r="H279" s="369"/>
      <c r="I279" s="368" t="s">
        <v>11</v>
      </c>
      <c r="J279" s="367"/>
      <c r="K279" s="368"/>
      <c r="L279" s="371"/>
      <c r="M279" s="372" t="s">
        <v>963</v>
      </c>
      <c r="N279" s="367"/>
    </row>
    <row r="280" spans="3:14" hidden="1" outlineLevel="3" x14ac:dyDescent="0.25">
      <c r="C280" s="366">
        <v>2130.2600000000002</v>
      </c>
      <c r="D280" s="369" t="s">
        <v>324</v>
      </c>
      <c r="E280" s="368">
        <v>4</v>
      </c>
      <c r="F280" s="369"/>
      <c r="G280" s="368"/>
      <c r="H280" s="369"/>
      <c r="I280" s="368" t="s">
        <v>11</v>
      </c>
      <c r="J280" s="367"/>
      <c r="K280" s="368"/>
      <c r="L280" s="371"/>
      <c r="M280" s="372" t="s">
        <v>963</v>
      </c>
      <c r="N280" s="367"/>
    </row>
    <row r="281" spans="3:14" outlineLevel="3" x14ac:dyDescent="0.25">
      <c r="C281" s="366">
        <v>2130.31</v>
      </c>
      <c r="D281" s="369" t="s">
        <v>325</v>
      </c>
      <c r="E281" s="368">
        <v>4</v>
      </c>
      <c r="F281" s="369"/>
      <c r="G281" s="368">
        <v>2132</v>
      </c>
      <c r="H281" s="369" t="s">
        <v>326</v>
      </c>
      <c r="I281" s="368" t="s">
        <v>7</v>
      </c>
      <c r="J281" s="367"/>
      <c r="K281" s="133"/>
      <c r="L281" s="371"/>
      <c r="M281" s="372" t="s">
        <v>963</v>
      </c>
      <c r="N281" s="373"/>
    </row>
    <row r="282" spans="3:14" hidden="1" outlineLevel="3" x14ac:dyDescent="0.25">
      <c r="C282" s="366">
        <v>2130.3200000000002</v>
      </c>
      <c r="D282" s="369" t="s">
        <v>327</v>
      </c>
      <c r="E282" s="368">
        <v>4</v>
      </c>
      <c r="F282" s="369"/>
      <c r="G282" s="368"/>
      <c r="H282" s="369"/>
      <c r="I282" s="368" t="s">
        <v>11</v>
      </c>
      <c r="J282" s="367"/>
      <c r="K282" s="368"/>
      <c r="L282" s="371"/>
      <c r="M282" s="372" t="s">
        <v>963</v>
      </c>
      <c r="N282" s="367"/>
    </row>
    <row r="283" spans="3:14" hidden="1" outlineLevel="3" x14ac:dyDescent="0.25">
      <c r="C283" s="366">
        <v>2130.33</v>
      </c>
      <c r="D283" s="369" t="s">
        <v>328</v>
      </c>
      <c r="E283" s="368">
        <v>4</v>
      </c>
      <c r="F283" s="369"/>
      <c r="G283" s="368"/>
      <c r="H283" s="369"/>
      <c r="I283" s="368" t="s">
        <v>11</v>
      </c>
      <c r="J283" s="367"/>
      <c r="K283" s="368"/>
      <c r="L283" s="371"/>
      <c r="M283" s="372" t="s">
        <v>963</v>
      </c>
      <c r="N283" s="367"/>
    </row>
    <row r="284" spans="3:14" hidden="1" outlineLevel="3" x14ac:dyDescent="0.25">
      <c r="C284" s="366">
        <v>2130.34</v>
      </c>
      <c r="D284" s="369" t="s">
        <v>329</v>
      </c>
      <c r="E284" s="368">
        <v>4</v>
      </c>
      <c r="F284" s="369"/>
      <c r="G284" s="368"/>
      <c r="H284" s="369"/>
      <c r="I284" s="368" t="s">
        <v>11</v>
      </c>
      <c r="J284" s="367"/>
      <c r="K284" s="368"/>
      <c r="L284" s="371"/>
      <c r="M284" s="372" t="s">
        <v>963</v>
      </c>
      <c r="N284" s="367"/>
    </row>
    <row r="285" spans="3:14" hidden="1" outlineLevel="3" x14ac:dyDescent="0.25">
      <c r="C285" s="366">
        <v>2130.35</v>
      </c>
      <c r="D285" s="369" t="s">
        <v>330</v>
      </c>
      <c r="E285" s="368">
        <v>4</v>
      </c>
      <c r="F285" s="369"/>
      <c r="G285" s="368"/>
      <c r="H285" s="369"/>
      <c r="I285" s="368" t="s">
        <v>11</v>
      </c>
      <c r="J285" s="367"/>
      <c r="K285" s="368"/>
      <c r="L285" s="371"/>
      <c r="M285" s="372" t="s">
        <v>963</v>
      </c>
      <c r="N285" s="367"/>
    </row>
    <row r="286" spans="3:14" hidden="1" outlineLevel="3" x14ac:dyDescent="0.25">
      <c r="C286" s="366">
        <v>2130.36</v>
      </c>
      <c r="D286" s="369" t="s">
        <v>331</v>
      </c>
      <c r="E286" s="368">
        <v>4</v>
      </c>
      <c r="F286" s="369"/>
      <c r="G286" s="368"/>
      <c r="H286" s="369"/>
      <c r="I286" s="368" t="s">
        <v>11</v>
      </c>
      <c r="J286" s="367"/>
      <c r="K286" s="368"/>
      <c r="L286" s="371"/>
      <c r="M286" s="372" t="s">
        <v>963</v>
      </c>
      <c r="N286" s="367"/>
    </row>
    <row r="287" spans="3:14" hidden="1" outlineLevel="3" x14ac:dyDescent="0.25">
      <c r="C287" s="366">
        <v>2130.41</v>
      </c>
      <c r="D287" s="369" t="s">
        <v>332</v>
      </c>
      <c r="E287" s="368">
        <v>4</v>
      </c>
      <c r="F287" s="369"/>
      <c r="G287" s="368">
        <v>2130</v>
      </c>
      <c r="H287" s="369" t="s">
        <v>333</v>
      </c>
      <c r="I287" s="368" t="s">
        <v>11</v>
      </c>
      <c r="J287" s="367"/>
      <c r="K287" s="368"/>
      <c r="L287" s="371"/>
      <c r="M287" s="372" t="s">
        <v>963</v>
      </c>
      <c r="N287" s="367"/>
    </row>
    <row r="288" spans="3:14" outlineLevel="2" x14ac:dyDescent="0.25">
      <c r="C288" s="414">
        <v>2131</v>
      </c>
      <c r="D288" s="414" t="s">
        <v>334</v>
      </c>
      <c r="E288" s="415">
        <v>3</v>
      </c>
      <c r="F288" s="416"/>
      <c r="G288" s="415"/>
      <c r="H288" s="416"/>
      <c r="I288" s="415" t="s">
        <v>7</v>
      </c>
      <c r="J288" s="414" t="s">
        <v>334</v>
      </c>
      <c r="K288" s="415"/>
      <c r="L288" s="440">
        <f>SUM(L289:L296)</f>
        <v>0</v>
      </c>
      <c r="M288" s="419" t="s">
        <v>963</v>
      </c>
      <c r="N288" s="417"/>
    </row>
    <row r="289" spans="3:14" hidden="1" outlineLevel="3" x14ac:dyDescent="0.25">
      <c r="C289" s="366">
        <v>2131.0100000000002</v>
      </c>
      <c r="D289" s="369" t="s">
        <v>335</v>
      </c>
      <c r="E289" s="368">
        <v>4</v>
      </c>
      <c r="F289" s="369"/>
      <c r="G289" s="368"/>
      <c r="H289" s="369"/>
      <c r="I289" s="368" t="s">
        <v>11</v>
      </c>
      <c r="J289" s="367"/>
      <c r="K289" s="368"/>
      <c r="L289" s="371"/>
      <c r="M289" s="372" t="s">
        <v>963</v>
      </c>
      <c r="N289" s="367"/>
    </row>
    <row r="290" spans="3:14" outlineLevel="3" x14ac:dyDescent="0.25">
      <c r="C290" s="366">
        <v>2131.11</v>
      </c>
      <c r="D290" s="369" t="s">
        <v>336</v>
      </c>
      <c r="E290" s="368">
        <v>4</v>
      </c>
      <c r="F290" s="369"/>
      <c r="G290" s="368">
        <v>2133</v>
      </c>
      <c r="H290" s="369" t="s">
        <v>337</v>
      </c>
      <c r="I290" s="368" t="s">
        <v>7</v>
      </c>
      <c r="J290" s="367"/>
      <c r="K290" s="368"/>
      <c r="L290" s="371"/>
      <c r="M290" s="372" t="s">
        <v>963</v>
      </c>
      <c r="N290" s="367"/>
    </row>
    <row r="291" spans="3:14" hidden="1" outlineLevel="3" x14ac:dyDescent="0.25">
      <c r="C291" s="366">
        <v>2131.12</v>
      </c>
      <c r="D291" s="369" t="s">
        <v>338</v>
      </c>
      <c r="E291" s="368">
        <v>4</v>
      </c>
      <c r="F291" s="369"/>
      <c r="G291" s="368">
        <v>2134</v>
      </c>
      <c r="H291" s="369" t="s">
        <v>339</v>
      </c>
      <c r="I291" s="368" t="s">
        <v>11</v>
      </c>
      <c r="J291" s="367"/>
      <c r="K291" s="368"/>
      <c r="L291" s="371"/>
      <c r="M291" s="372" t="s">
        <v>963</v>
      </c>
      <c r="N291" s="367"/>
    </row>
    <row r="292" spans="3:14" hidden="1" outlineLevel="3" x14ac:dyDescent="0.25">
      <c r="C292" s="366">
        <v>2131.21</v>
      </c>
      <c r="D292" s="369" t="s">
        <v>340</v>
      </c>
      <c r="E292" s="368">
        <v>4</v>
      </c>
      <c r="F292" s="369"/>
      <c r="G292" s="368">
        <v>2135</v>
      </c>
      <c r="H292" s="369" t="s">
        <v>341</v>
      </c>
      <c r="I292" s="368" t="s">
        <v>11</v>
      </c>
      <c r="J292" s="367"/>
      <c r="K292" s="368"/>
      <c r="L292" s="371"/>
      <c r="M292" s="372" t="s">
        <v>963</v>
      </c>
      <c r="N292" s="367"/>
    </row>
    <row r="293" spans="3:14" hidden="1" outlineLevel="3" x14ac:dyDescent="0.25">
      <c r="C293" s="366">
        <v>2131.31</v>
      </c>
      <c r="D293" s="369" t="s">
        <v>342</v>
      </c>
      <c r="E293" s="368">
        <v>4</v>
      </c>
      <c r="F293" s="369"/>
      <c r="G293" s="368">
        <v>2136</v>
      </c>
      <c r="H293" s="369" t="s">
        <v>343</v>
      </c>
      <c r="I293" s="368" t="s">
        <v>11</v>
      </c>
      <c r="J293" s="367"/>
      <c r="K293" s="368"/>
      <c r="L293" s="371"/>
      <c r="M293" s="372" t="s">
        <v>963</v>
      </c>
      <c r="N293" s="367"/>
    </row>
    <row r="294" spans="3:14" hidden="1" outlineLevel="3" x14ac:dyDescent="0.25">
      <c r="C294" s="366">
        <v>2131.3200000000002</v>
      </c>
      <c r="D294" s="369" t="s">
        <v>344</v>
      </c>
      <c r="E294" s="368">
        <v>4</v>
      </c>
      <c r="F294" s="369"/>
      <c r="G294" s="368">
        <v>2137</v>
      </c>
      <c r="H294" s="369" t="s">
        <v>345</v>
      </c>
      <c r="I294" s="368" t="s">
        <v>11</v>
      </c>
      <c r="J294" s="367"/>
      <c r="K294" s="368"/>
      <c r="L294" s="371"/>
      <c r="M294" s="372" t="s">
        <v>963</v>
      </c>
      <c r="N294" s="367"/>
    </row>
    <row r="295" spans="3:14" hidden="1" outlineLevel="3" x14ac:dyDescent="0.25">
      <c r="C295" s="366">
        <v>2131.33</v>
      </c>
      <c r="D295" s="369" t="s">
        <v>346</v>
      </c>
      <c r="E295" s="368">
        <v>4</v>
      </c>
      <c r="F295" s="369"/>
      <c r="G295" s="368">
        <v>2169</v>
      </c>
      <c r="H295" s="369" t="s">
        <v>347</v>
      </c>
      <c r="I295" s="368" t="s">
        <v>11</v>
      </c>
      <c r="J295" s="367"/>
      <c r="K295" s="368"/>
      <c r="L295" s="371"/>
      <c r="M295" s="372" t="s">
        <v>963</v>
      </c>
      <c r="N295" s="367"/>
    </row>
    <row r="296" spans="3:14" outlineLevel="3" x14ac:dyDescent="0.25">
      <c r="C296" s="366">
        <v>2131.41</v>
      </c>
      <c r="D296" s="369" t="s">
        <v>348</v>
      </c>
      <c r="E296" s="368">
        <v>4</v>
      </c>
      <c r="F296" s="369"/>
      <c r="G296" s="368"/>
      <c r="H296" s="369"/>
      <c r="I296" s="368" t="s">
        <v>7</v>
      </c>
      <c r="J296" s="367"/>
      <c r="K296" s="368"/>
      <c r="L296" s="371"/>
      <c r="M296" s="372" t="s">
        <v>963</v>
      </c>
      <c r="N296" s="367"/>
    </row>
    <row r="297" spans="3:14" outlineLevel="2" x14ac:dyDescent="0.25">
      <c r="C297" s="414">
        <v>2150</v>
      </c>
      <c r="D297" s="414" t="s">
        <v>349</v>
      </c>
      <c r="E297" s="415">
        <v>3</v>
      </c>
      <c r="F297" s="416"/>
      <c r="G297" s="415"/>
      <c r="H297" s="416"/>
      <c r="I297" s="415" t="s">
        <v>7</v>
      </c>
      <c r="J297" s="414" t="s">
        <v>349</v>
      </c>
      <c r="K297" s="415"/>
      <c r="L297" s="440">
        <f>SUM(L298:L301)</f>
        <v>0</v>
      </c>
      <c r="M297" s="419" t="s">
        <v>963</v>
      </c>
      <c r="N297" s="417"/>
    </row>
    <row r="298" spans="3:14" hidden="1" outlineLevel="3" x14ac:dyDescent="0.25">
      <c r="C298" s="366">
        <v>2150.0100000000002</v>
      </c>
      <c r="D298" s="369" t="s">
        <v>350</v>
      </c>
      <c r="E298" s="368">
        <v>4</v>
      </c>
      <c r="F298" s="369"/>
      <c r="G298" s="368"/>
      <c r="H298" s="369"/>
      <c r="I298" s="368" t="s">
        <v>11</v>
      </c>
      <c r="J298" s="367"/>
      <c r="K298" s="423"/>
      <c r="L298" s="371"/>
      <c r="M298" s="372" t="s">
        <v>963</v>
      </c>
      <c r="N298" s="367"/>
    </row>
    <row r="299" spans="3:14" outlineLevel="3" x14ac:dyDescent="0.25">
      <c r="C299" s="366">
        <v>2150.11</v>
      </c>
      <c r="D299" s="369" t="s">
        <v>351</v>
      </c>
      <c r="E299" s="368">
        <v>4</v>
      </c>
      <c r="F299" s="369"/>
      <c r="G299" s="368">
        <v>2150</v>
      </c>
      <c r="H299" s="369" t="s">
        <v>352</v>
      </c>
      <c r="I299" s="368" t="s">
        <v>7</v>
      </c>
      <c r="J299" s="367"/>
      <c r="K299" s="368"/>
      <c r="L299" s="371"/>
      <c r="M299" s="372" t="s">
        <v>963</v>
      </c>
      <c r="N299" s="367"/>
    </row>
    <row r="300" spans="3:14" hidden="1" outlineLevel="3" x14ac:dyDescent="0.25">
      <c r="C300" s="366">
        <v>2150.21</v>
      </c>
      <c r="D300" s="369" t="s">
        <v>353</v>
      </c>
      <c r="E300" s="368">
        <v>4</v>
      </c>
      <c r="F300" s="369"/>
      <c r="G300" s="368"/>
      <c r="H300" s="369"/>
      <c r="I300" s="368" t="s">
        <v>11</v>
      </c>
      <c r="J300" s="430"/>
      <c r="K300" s="368"/>
      <c r="L300" s="371"/>
      <c r="M300" s="372" t="s">
        <v>963</v>
      </c>
      <c r="N300" s="367"/>
    </row>
    <row r="301" spans="3:14" outlineLevel="3" x14ac:dyDescent="0.25">
      <c r="C301" s="366">
        <v>2150.91</v>
      </c>
      <c r="D301" s="369" t="s">
        <v>354</v>
      </c>
      <c r="E301" s="368">
        <v>4</v>
      </c>
      <c r="F301" s="369"/>
      <c r="G301" s="368"/>
      <c r="H301" s="369"/>
      <c r="I301" s="368" t="s">
        <v>7</v>
      </c>
      <c r="J301" s="367"/>
      <c r="K301" s="368"/>
      <c r="L301" s="371"/>
      <c r="M301" s="372" t="s">
        <v>963</v>
      </c>
      <c r="N301" s="367"/>
    </row>
    <row r="302" spans="3:14" outlineLevel="2" x14ac:dyDescent="0.25">
      <c r="C302" s="414">
        <v>2160</v>
      </c>
      <c r="D302" s="414" t="s">
        <v>355</v>
      </c>
      <c r="E302" s="415">
        <v>3</v>
      </c>
      <c r="F302" s="416"/>
      <c r="G302" s="415"/>
      <c r="H302" s="416"/>
      <c r="I302" s="415" t="s">
        <v>7</v>
      </c>
      <c r="J302" s="414" t="s">
        <v>355</v>
      </c>
      <c r="K302" s="415"/>
      <c r="L302" s="440">
        <f>SUM(L303:L311)</f>
        <v>0</v>
      </c>
      <c r="M302" s="419" t="s">
        <v>963</v>
      </c>
      <c r="N302" s="417"/>
    </row>
    <row r="303" spans="3:14" outlineLevel="3" x14ac:dyDescent="0.25">
      <c r="C303" s="366">
        <v>2160.0100000000002</v>
      </c>
      <c r="D303" s="369" t="s">
        <v>356</v>
      </c>
      <c r="E303" s="368">
        <v>4</v>
      </c>
      <c r="F303" s="369"/>
      <c r="G303" s="368">
        <v>2160</v>
      </c>
      <c r="H303" s="369" t="s">
        <v>357</v>
      </c>
      <c r="I303" s="368" t="s">
        <v>7</v>
      </c>
      <c r="J303" s="367"/>
      <c r="K303" s="423"/>
      <c r="L303" s="371"/>
      <c r="M303" s="372" t="s">
        <v>963</v>
      </c>
      <c r="N303" s="367"/>
    </row>
    <row r="304" spans="3:14" hidden="1" outlineLevel="3" x14ac:dyDescent="0.25">
      <c r="C304" s="366">
        <v>2160.31</v>
      </c>
      <c r="D304" s="369" t="s">
        <v>358</v>
      </c>
      <c r="E304" s="368">
        <v>4</v>
      </c>
      <c r="F304" s="369"/>
      <c r="G304" s="368">
        <v>2173</v>
      </c>
      <c r="H304" s="369" t="s">
        <v>359</v>
      </c>
      <c r="I304" s="368" t="s">
        <v>11</v>
      </c>
      <c r="J304" s="367"/>
      <c r="K304" s="368"/>
      <c r="L304" s="371"/>
      <c r="M304" s="372" t="s">
        <v>963</v>
      </c>
      <c r="N304" s="367"/>
    </row>
    <row r="305" spans="3:14" hidden="1" outlineLevel="3" x14ac:dyDescent="0.25">
      <c r="C305" s="366">
        <v>2160.3200000000002</v>
      </c>
      <c r="D305" s="369" t="s">
        <v>360</v>
      </c>
      <c r="E305" s="368">
        <v>4</v>
      </c>
      <c r="F305" s="369"/>
      <c r="G305" s="368">
        <v>2174</v>
      </c>
      <c r="H305" s="369" t="s">
        <v>361</v>
      </c>
      <c r="I305" s="368" t="s">
        <v>11</v>
      </c>
      <c r="J305" s="367"/>
      <c r="K305" s="368"/>
      <c r="L305" s="371"/>
      <c r="M305" s="372" t="s">
        <v>963</v>
      </c>
      <c r="N305" s="367"/>
    </row>
    <row r="306" spans="3:14" hidden="1" outlineLevel="3" x14ac:dyDescent="0.25">
      <c r="C306" s="366">
        <v>2160.41</v>
      </c>
      <c r="D306" s="369" t="s">
        <v>362</v>
      </c>
      <c r="E306" s="368">
        <v>4</v>
      </c>
      <c r="F306" s="369"/>
      <c r="G306" s="368">
        <v>2175</v>
      </c>
      <c r="H306" s="369" t="s">
        <v>363</v>
      </c>
      <c r="I306" s="368" t="s">
        <v>11</v>
      </c>
      <c r="J306" s="367"/>
      <c r="K306" s="368"/>
      <c r="L306" s="371"/>
      <c r="M306" s="372" t="s">
        <v>963</v>
      </c>
      <c r="N306" s="367"/>
    </row>
    <row r="307" spans="3:14" hidden="1" outlineLevel="3" x14ac:dyDescent="0.25">
      <c r="C307" s="366">
        <v>2160.5100000000002</v>
      </c>
      <c r="D307" s="369" t="s">
        <v>364</v>
      </c>
      <c r="E307" s="368">
        <v>4</v>
      </c>
      <c r="F307" s="369"/>
      <c r="G307" s="368">
        <v>2176</v>
      </c>
      <c r="H307" s="369" t="s">
        <v>365</v>
      </c>
      <c r="I307" s="368" t="s">
        <v>11</v>
      </c>
      <c r="J307" s="367"/>
      <c r="K307" s="368"/>
      <c r="L307" s="371"/>
      <c r="M307" s="372" t="s">
        <v>963</v>
      </c>
      <c r="N307" s="367"/>
    </row>
    <row r="308" spans="3:14" hidden="1" outlineLevel="3" x14ac:dyDescent="0.25">
      <c r="C308" s="366">
        <v>2160.52</v>
      </c>
      <c r="D308" s="369" t="s">
        <v>366</v>
      </c>
      <c r="E308" s="368">
        <v>4</v>
      </c>
      <c r="F308" s="369"/>
      <c r="G308" s="368">
        <v>2177</v>
      </c>
      <c r="H308" s="369" t="s">
        <v>367</v>
      </c>
      <c r="I308" s="368" t="s">
        <v>11</v>
      </c>
      <c r="J308" s="367"/>
      <c r="K308" s="368"/>
      <c r="L308" s="371"/>
      <c r="M308" s="372" t="s">
        <v>963</v>
      </c>
      <c r="N308" s="367"/>
    </row>
    <row r="309" spans="3:14" hidden="1" outlineLevel="3" x14ac:dyDescent="0.25">
      <c r="C309" s="366">
        <v>2160.5300000000002</v>
      </c>
      <c r="D309" s="369" t="s">
        <v>368</v>
      </c>
      <c r="E309" s="368">
        <v>4</v>
      </c>
      <c r="F309" s="369"/>
      <c r="G309" s="368">
        <v>2179</v>
      </c>
      <c r="H309" s="369" t="s">
        <v>369</v>
      </c>
      <c r="I309" s="368" t="s">
        <v>11</v>
      </c>
      <c r="J309" s="367"/>
      <c r="K309" s="368"/>
      <c r="L309" s="371"/>
      <c r="M309" s="372" t="s">
        <v>963</v>
      </c>
      <c r="N309" s="367"/>
    </row>
    <row r="310" spans="3:14" hidden="1" outlineLevel="3" x14ac:dyDescent="0.25">
      <c r="C310" s="366">
        <v>2160.61</v>
      </c>
      <c r="D310" s="369" t="s">
        <v>370</v>
      </c>
      <c r="E310" s="368">
        <v>4</v>
      </c>
      <c r="F310" s="369"/>
      <c r="G310" s="368"/>
      <c r="H310" s="369"/>
      <c r="I310" s="368" t="s">
        <v>11</v>
      </c>
      <c r="J310" s="367"/>
      <c r="K310" s="368"/>
      <c r="L310" s="371"/>
      <c r="M310" s="372" t="s">
        <v>963</v>
      </c>
      <c r="N310" s="367"/>
    </row>
    <row r="311" spans="3:14" hidden="1" outlineLevel="3" x14ac:dyDescent="0.25">
      <c r="C311" s="366">
        <v>2160.62</v>
      </c>
      <c r="D311" s="369" t="s">
        <v>371</v>
      </c>
      <c r="E311" s="368">
        <v>4</v>
      </c>
      <c r="F311" s="369"/>
      <c r="G311" s="368"/>
      <c r="H311" s="369"/>
      <c r="I311" s="368" t="s">
        <v>11</v>
      </c>
      <c r="J311" s="430"/>
      <c r="K311" s="368"/>
      <c r="L311" s="371"/>
      <c r="M311" s="372" t="s">
        <v>963</v>
      </c>
      <c r="N311" s="367"/>
    </row>
    <row r="312" spans="3:14" outlineLevel="2" x14ac:dyDescent="0.25">
      <c r="C312" s="414">
        <v>2165</v>
      </c>
      <c r="D312" s="414" t="s">
        <v>372</v>
      </c>
      <c r="E312" s="415">
        <v>3</v>
      </c>
      <c r="F312" s="416"/>
      <c r="G312" s="415"/>
      <c r="H312" s="416"/>
      <c r="I312" s="415" t="s">
        <v>7</v>
      </c>
      <c r="J312" s="414" t="s">
        <v>372</v>
      </c>
      <c r="K312" s="415"/>
      <c r="L312" s="440">
        <f>SUM(L313)</f>
        <v>0</v>
      </c>
      <c r="M312" s="419" t="s">
        <v>963</v>
      </c>
      <c r="N312" s="417"/>
    </row>
    <row r="313" spans="3:14" outlineLevel="3" x14ac:dyDescent="0.25">
      <c r="C313" s="366">
        <v>2165.0100000000002</v>
      </c>
      <c r="D313" s="369" t="s">
        <v>373</v>
      </c>
      <c r="E313" s="368">
        <v>4</v>
      </c>
      <c r="F313" s="369"/>
      <c r="G313" s="368"/>
      <c r="H313" s="369"/>
      <c r="I313" s="368" t="s">
        <v>7</v>
      </c>
      <c r="J313" s="367"/>
      <c r="K313" s="368"/>
      <c r="L313" s="371"/>
      <c r="M313" s="372" t="s">
        <v>963</v>
      </c>
      <c r="N313" s="367"/>
    </row>
    <row r="314" spans="3:14" outlineLevel="2" x14ac:dyDescent="0.25">
      <c r="C314" s="414">
        <v>2170</v>
      </c>
      <c r="D314" s="414" t="s">
        <v>374</v>
      </c>
      <c r="E314" s="415">
        <v>3</v>
      </c>
      <c r="F314" s="416"/>
      <c r="G314" s="415"/>
      <c r="H314" s="416"/>
      <c r="I314" s="415" t="s">
        <v>7</v>
      </c>
      <c r="J314" s="414" t="s">
        <v>374</v>
      </c>
      <c r="K314" s="415"/>
      <c r="L314" s="440">
        <f>SUM(L315:L333)</f>
        <v>0</v>
      </c>
      <c r="M314" s="419" t="s">
        <v>963</v>
      </c>
      <c r="N314" s="417"/>
    </row>
    <row r="315" spans="3:14" hidden="1" outlineLevel="3" x14ac:dyDescent="0.25">
      <c r="C315" s="366">
        <v>2170.0100000000002</v>
      </c>
      <c r="D315" s="369" t="s">
        <v>375</v>
      </c>
      <c r="E315" s="368">
        <v>4</v>
      </c>
      <c r="F315" s="369"/>
      <c r="G315" s="368"/>
      <c r="H315" s="369"/>
      <c r="I315" s="368" t="s">
        <v>11</v>
      </c>
      <c r="J315" s="367"/>
      <c r="K315" s="368"/>
      <c r="L315" s="371"/>
      <c r="M315" s="372" t="s">
        <v>963</v>
      </c>
      <c r="N315" s="367"/>
    </row>
    <row r="316" spans="3:14" outlineLevel="3" x14ac:dyDescent="0.25">
      <c r="C316" s="366">
        <v>2170.11</v>
      </c>
      <c r="D316" s="369" t="s">
        <v>376</v>
      </c>
      <c r="E316" s="368">
        <v>4</v>
      </c>
      <c r="F316" s="369"/>
      <c r="G316" s="368">
        <v>2170</v>
      </c>
      <c r="H316" s="369" t="s">
        <v>377</v>
      </c>
      <c r="I316" s="368" t="s">
        <v>7</v>
      </c>
      <c r="J316" s="367"/>
      <c r="K316" s="368"/>
      <c r="L316" s="371"/>
      <c r="M316" s="372" t="s">
        <v>963</v>
      </c>
      <c r="N316" s="367"/>
    </row>
    <row r="317" spans="3:14" hidden="1" outlineLevel="3" x14ac:dyDescent="0.25">
      <c r="C317" s="366">
        <v>2170.12</v>
      </c>
      <c r="D317" s="369" t="s">
        <v>378</v>
      </c>
      <c r="E317" s="368">
        <v>4</v>
      </c>
      <c r="F317" s="369"/>
      <c r="G317" s="368"/>
      <c r="H317" s="369"/>
      <c r="I317" s="368" t="s">
        <v>11</v>
      </c>
      <c r="J317" s="367"/>
      <c r="K317" s="368"/>
      <c r="L317" s="371"/>
      <c r="M317" s="372" t="s">
        <v>963</v>
      </c>
      <c r="N317" s="367"/>
    </row>
    <row r="318" spans="3:14" hidden="1" outlineLevel="3" x14ac:dyDescent="0.25">
      <c r="C318" s="366">
        <v>2170.13</v>
      </c>
      <c r="D318" s="369" t="s">
        <v>379</v>
      </c>
      <c r="E318" s="368">
        <v>4</v>
      </c>
      <c r="F318" s="369"/>
      <c r="G318" s="368"/>
      <c r="H318" s="369"/>
      <c r="I318" s="368" t="s">
        <v>11</v>
      </c>
      <c r="J318" s="367"/>
      <c r="K318" s="368"/>
      <c r="L318" s="371"/>
      <c r="M318" s="372" t="s">
        <v>963</v>
      </c>
      <c r="N318" s="367"/>
    </row>
    <row r="319" spans="3:14" hidden="1" outlineLevel="3" x14ac:dyDescent="0.25">
      <c r="C319" s="366">
        <v>2170.14</v>
      </c>
      <c r="D319" s="369" t="s">
        <v>380</v>
      </c>
      <c r="E319" s="368">
        <v>4</v>
      </c>
      <c r="F319" s="369"/>
      <c r="G319" s="368"/>
      <c r="H319" s="369"/>
      <c r="I319" s="368" t="s">
        <v>11</v>
      </c>
      <c r="J319" s="367"/>
      <c r="K319" s="368"/>
      <c r="L319" s="371"/>
      <c r="M319" s="372" t="s">
        <v>963</v>
      </c>
      <c r="N319" s="367"/>
    </row>
    <row r="320" spans="3:14" hidden="1" outlineLevel="3" x14ac:dyDescent="0.25">
      <c r="C320" s="366">
        <v>2170.15</v>
      </c>
      <c r="D320" s="369" t="s">
        <v>381</v>
      </c>
      <c r="E320" s="368">
        <v>4</v>
      </c>
      <c r="F320" s="369"/>
      <c r="G320" s="368"/>
      <c r="H320" s="369"/>
      <c r="I320" s="368" t="s">
        <v>11</v>
      </c>
      <c r="J320" s="367"/>
      <c r="K320" s="368"/>
      <c r="L320" s="371"/>
      <c r="M320" s="372" t="s">
        <v>963</v>
      </c>
      <c r="N320" s="367"/>
    </row>
    <row r="321" spans="3:14" hidden="1" outlineLevel="3" x14ac:dyDescent="0.25">
      <c r="C321" s="366">
        <v>2170.16</v>
      </c>
      <c r="D321" s="369" t="s">
        <v>382</v>
      </c>
      <c r="E321" s="368">
        <v>4</v>
      </c>
      <c r="F321" s="369"/>
      <c r="G321" s="368"/>
      <c r="H321" s="369"/>
      <c r="I321" s="368" t="s">
        <v>11</v>
      </c>
      <c r="J321" s="367"/>
      <c r="K321" s="368"/>
      <c r="L321" s="371"/>
      <c r="M321" s="372" t="s">
        <v>963</v>
      </c>
      <c r="N321" s="367"/>
    </row>
    <row r="322" spans="3:14" hidden="1" outlineLevel="3" x14ac:dyDescent="0.25">
      <c r="C322" s="366">
        <v>2170.21</v>
      </c>
      <c r="D322" s="369" t="s">
        <v>383</v>
      </c>
      <c r="E322" s="368">
        <v>4</v>
      </c>
      <c r="F322" s="369"/>
      <c r="G322" s="368"/>
      <c r="H322" s="369"/>
      <c r="I322" s="368" t="s">
        <v>11</v>
      </c>
      <c r="J322" s="367"/>
      <c r="K322" s="368"/>
      <c r="L322" s="371"/>
      <c r="M322" s="372" t="s">
        <v>963</v>
      </c>
      <c r="N322" s="367"/>
    </row>
    <row r="323" spans="3:14" hidden="1" outlineLevel="3" x14ac:dyDescent="0.25">
      <c r="C323" s="366">
        <v>2170.2199999999998</v>
      </c>
      <c r="D323" s="369" t="s">
        <v>384</v>
      </c>
      <c r="E323" s="368">
        <v>4</v>
      </c>
      <c r="F323" s="369"/>
      <c r="G323" s="368"/>
      <c r="H323" s="369"/>
      <c r="I323" s="368" t="s">
        <v>11</v>
      </c>
      <c r="J323" s="367"/>
      <c r="K323" s="368"/>
      <c r="L323" s="371"/>
      <c r="M323" s="372" t="s">
        <v>963</v>
      </c>
      <c r="N323" s="367"/>
    </row>
    <row r="324" spans="3:14" hidden="1" outlineLevel="3" x14ac:dyDescent="0.25">
      <c r="C324" s="366">
        <v>2170.23</v>
      </c>
      <c r="D324" s="369" t="s">
        <v>385</v>
      </c>
      <c r="E324" s="368">
        <v>4</v>
      </c>
      <c r="F324" s="369"/>
      <c r="G324" s="368"/>
      <c r="H324" s="369"/>
      <c r="I324" s="368" t="s">
        <v>11</v>
      </c>
      <c r="J324" s="367"/>
      <c r="K324" s="368"/>
      <c r="L324" s="371"/>
      <c r="M324" s="372" t="s">
        <v>963</v>
      </c>
      <c r="N324" s="367"/>
    </row>
    <row r="325" spans="3:14" hidden="1" outlineLevel="3" x14ac:dyDescent="0.25">
      <c r="C325" s="366">
        <v>2170.2399999999998</v>
      </c>
      <c r="D325" s="369" t="s">
        <v>386</v>
      </c>
      <c r="E325" s="368">
        <v>4</v>
      </c>
      <c r="F325" s="369"/>
      <c r="G325" s="368"/>
      <c r="H325" s="369"/>
      <c r="I325" s="368" t="s">
        <v>11</v>
      </c>
      <c r="J325" s="367"/>
      <c r="K325" s="133"/>
      <c r="L325" s="371"/>
      <c r="M325" s="372" t="s">
        <v>963</v>
      </c>
      <c r="N325" s="373"/>
    </row>
    <row r="326" spans="3:14" hidden="1" outlineLevel="3" x14ac:dyDescent="0.25">
      <c r="C326" s="366">
        <v>2170.25</v>
      </c>
      <c r="D326" s="369" t="s">
        <v>387</v>
      </c>
      <c r="E326" s="368">
        <v>4</v>
      </c>
      <c r="F326" s="369"/>
      <c r="G326" s="368"/>
      <c r="H326" s="369"/>
      <c r="I326" s="368" t="s">
        <v>11</v>
      </c>
      <c r="J326" s="367"/>
      <c r="K326" s="368"/>
      <c r="L326" s="371"/>
      <c r="M326" s="372" t="s">
        <v>963</v>
      </c>
      <c r="N326" s="367"/>
    </row>
    <row r="327" spans="3:14" hidden="1" outlineLevel="3" x14ac:dyDescent="0.25">
      <c r="C327" s="366">
        <v>2170.2600000000002</v>
      </c>
      <c r="D327" s="369" t="s">
        <v>388</v>
      </c>
      <c r="E327" s="368">
        <v>4</v>
      </c>
      <c r="F327" s="369"/>
      <c r="G327" s="368"/>
      <c r="H327" s="369"/>
      <c r="I327" s="368" t="s">
        <v>11</v>
      </c>
      <c r="J327" s="367"/>
      <c r="K327" s="368"/>
      <c r="L327" s="371"/>
      <c r="M327" s="372" t="s">
        <v>963</v>
      </c>
      <c r="N327" s="367"/>
    </row>
    <row r="328" spans="3:14" outlineLevel="3" x14ac:dyDescent="0.25">
      <c r="C328" s="366">
        <v>2170.31</v>
      </c>
      <c r="D328" s="369" t="s">
        <v>389</v>
      </c>
      <c r="E328" s="368">
        <v>4</v>
      </c>
      <c r="F328" s="369"/>
      <c r="G328" s="368">
        <v>2172</v>
      </c>
      <c r="H328" s="369" t="s">
        <v>390</v>
      </c>
      <c r="I328" s="368" t="s">
        <v>7</v>
      </c>
      <c r="J328" s="367"/>
      <c r="K328" s="368"/>
      <c r="L328" s="371"/>
      <c r="M328" s="372" t="s">
        <v>963</v>
      </c>
      <c r="N328" s="367"/>
    </row>
    <row r="329" spans="3:14" hidden="1" outlineLevel="3" x14ac:dyDescent="0.25">
      <c r="C329" s="366">
        <v>2170.3200000000002</v>
      </c>
      <c r="D329" s="369" t="s">
        <v>391</v>
      </c>
      <c r="E329" s="368">
        <v>4</v>
      </c>
      <c r="F329" s="369"/>
      <c r="G329" s="368"/>
      <c r="H329" s="369"/>
      <c r="I329" s="368" t="s">
        <v>11</v>
      </c>
      <c r="J329" s="367"/>
      <c r="K329" s="368"/>
      <c r="L329" s="371"/>
      <c r="M329" s="372" t="s">
        <v>963</v>
      </c>
      <c r="N329" s="367"/>
    </row>
    <row r="330" spans="3:14" hidden="1" outlineLevel="3" x14ac:dyDescent="0.25">
      <c r="C330" s="366">
        <v>2170.33</v>
      </c>
      <c r="D330" s="369" t="s">
        <v>392</v>
      </c>
      <c r="E330" s="368">
        <v>4</v>
      </c>
      <c r="F330" s="369"/>
      <c r="G330" s="368"/>
      <c r="H330" s="369"/>
      <c r="I330" s="368" t="s">
        <v>11</v>
      </c>
      <c r="J330" s="367"/>
      <c r="K330" s="368"/>
      <c r="L330" s="371"/>
      <c r="M330" s="372" t="s">
        <v>963</v>
      </c>
      <c r="N330" s="367"/>
    </row>
    <row r="331" spans="3:14" hidden="1" outlineLevel="3" x14ac:dyDescent="0.25">
      <c r="C331" s="366">
        <v>2170.34</v>
      </c>
      <c r="D331" s="369" t="s">
        <v>393</v>
      </c>
      <c r="E331" s="368">
        <v>4</v>
      </c>
      <c r="F331" s="369"/>
      <c r="G331" s="368"/>
      <c r="H331" s="369"/>
      <c r="I331" s="368" t="s">
        <v>11</v>
      </c>
      <c r="J331" s="367"/>
      <c r="K331" s="368"/>
      <c r="L331" s="371"/>
      <c r="M331" s="372" t="s">
        <v>963</v>
      </c>
      <c r="N331" s="367"/>
    </row>
    <row r="332" spans="3:14" hidden="1" outlineLevel="3" x14ac:dyDescent="0.25">
      <c r="C332" s="366">
        <v>2170.35</v>
      </c>
      <c r="D332" s="369" t="s">
        <v>394</v>
      </c>
      <c r="E332" s="368">
        <v>4</v>
      </c>
      <c r="F332" s="369"/>
      <c r="G332" s="368"/>
      <c r="H332" s="369"/>
      <c r="I332" s="368" t="s">
        <v>11</v>
      </c>
      <c r="J332" s="367"/>
      <c r="K332" s="368"/>
      <c r="L332" s="371"/>
      <c r="M332" s="372" t="s">
        <v>963</v>
      </c>
      <c r="N332" s="367"/>
    </row>
    <row r="333" spans="3:14" hidden="1" outlineLevel="3" x14ac:dyDescent="0.25">
      <c r="C333" s="366">
        <v>2170.36</v>
      </c>
      <c r="D333" s="369" t="s">
        <v>395</v>
      </c>
      <c r="E333" s="368">
        <v>4</v>
      </c>
      <c r="F333" s="369"/>
      <c r="G333" s="368"/>
      <c r="H333" s="369"/>
      <c r="I333" s="368" t="s">
        <v>11</v>
      </c>
      <c r="J333" s="367"/>
      <c r="K333" s="368"/>
      <c r="L333" s="371"/>
      <c r="M333" s="372" t="s">
        <v>963</v>
      </c>
      <c r="N333" s="367"/>
    </row>
    <row r="334" spans="3:14" outlineLevel="2" x14ac:dyDescent="0.25">
      <c r="C334" s="414">
        <v>2180</v>
      </c>
      <c r="D334" s="414" t="s">
        <v>396</v>
      </c>
      <c r="E334" s="415">
        <v>3</v>
      </c>
      <c r="F334" s="416"/>
      <c r="G334" s="415"/>
      <c r="H334" s="416"/>
      <c r="I334" s="415" t="s">
        <v>7</v>
      </c>
      <c r="J334" s="414" t="s">
        <v>396</v>
      </c>
      <c r="K334" s="415"/>
      <c r="L334" s="440">
        <f>SUM(L335)</f>
        <v>0</v>
      </c>
      <c r="M334" s="419" t="s">
        <v>963</v>
      </c>
      <c r="N334" s="417"/>
    </row>
    <row r="335" spans="3:14" outlineLevel="3" x14ac:dyDescent="0.25">
      <c r="C335" s="366">
        <v>2180.0100000000002</v>
      </c>
      <c r="D335" s="369" t="s">
        <v>397</v>
      </c>
      <c r="E335" s="368">
        <v>4</v>
      </c>
      <c r="F335" s="369"/>
      <c r="G335" s="368">
        <v>2180</v>
      </c>
      <c r="H335" s="369" t="s">
        <v>396</v>
      </c>
      <c r="I335" s="368" t="s">
        <v>7</v>
      </c>
      <c r="J335" s="367"/>
      <c r="K335" s="368"/>
      <c r="L335" s="371"/>
      <c r="M335" s="372" t="s">
        <v>963</v>
      </c>
      <c r="N335" s="367"/>
    </row>
    <row r="336" spans="3:14" outlineLevel="2" x14ac:dyDescent="0.25">
      <c r="C336" s="414">
        <v>2190</v>
      </c>
      <c r="D336" s="414" t="s">
        <v>398</v>
      </c>
      <c r="E336" s="415">
        <v>3</v>
      </c>
      <c r="F336" s="416"/>
      <c r="G336" s="415"/>
      <c r="H336" s="416"/>
      <c r="I336" s="415" t="s">
        <v>7</v>
      </c>
      <c r="J336" s="414" t="s">
        <v>398</v>
      </c>
      <c r="K336" s="415"/>
      <c r="L336" s="440">
        <f>SUM(L337:L373)</f>
        <v>0</v>
      </c>
      <c r="M336" s="419" t="s">
        <v>963</v>
      </c>
      <c r="N336" s="417"/>
    </row>
    <row r="337" spans="3:14" outlineLevel="3" x14ac:dyDescent="0.25">
      <c r="C337" s="366">
        <v>2190.0100000000002</v>
      </c>
      <c r="D337" s="369" t="s">
        <v>399</v>
      </c>
      <c r="E337" s="368">
        <v>4</v>
      </c>
      <c r="F337" s="369"/>
      <c r="G337" s="368">
        <v>2190</v>
      </c>
      <c r="H337" s="369" t="s">
        <v>400</v>
      </c>
      <c r="I337" s="368" t="s">
        <v>7</v>
      </c>
      <c r="J337" s="367"/>
      <c r="K337" s="423"/>
      <c r="L337" s="371"/>
      <c r="M337" s="372" t="s">
        <v>963</v>
      </c>
      <c r="N337" s="367"/>
    </row>
    <row r="338" spans="3:14" hidden="1" outlineLevel="3" x14ac:dyDescent="0.25">
      <c r="C338" s="366">
        <v>2190.11</v>
      </c>
      <c r="D338" s="369" t="s">
        <v>401</v>
      </c>
      <c r="E338" s="368">
        <v>4</v>
      </c>
      <c r="F338" s="369"/>
      <c r="G338" s="368"/>
      <c r="H338" s="369"/>
      <c r="I338" s="368" t="s">
        <v>11</v>
      </c>
      <c r="J338" s="367"/>
      <c r="K338" s="423"/>
      <c r="L338" s="371"/>
      <c r="M338" s="372" t="s">
        <v>963</v>
      </c>
      <c r="N338" s="367"/>
    </row>
    <row r="339" spans="3:14" hidden="1" outlineLevel="3" x14ac:dyDescent="0.25">
      <c r="C339" s="366">
        <v>2190.31</v>
      </c>
      <c r="D339" s="369" t="s">
        <v>402</v>
      </c>
      <c r="E339" s="368">
        <v>4</v>
      </c>
      <c r="F339" s="369"/>
      <c r="G339" s="368"/>
      <c r="H339" s="369"/>
      <c r="I339" s="368" t="s">
        <v>11</v>
      </c>
      <c r="J339" s="367"/>
      <c r="K339" s="368"/>
      <c r="L339" s="371"/>
      <c r="M339" s="372" t="s">
        <v>963</v>
      </c>
      <c r="N339" s="367"/>
    </row>
    <row r="340" spans="3:14" hidden="1" outlineLevel="3" x14ac:dyDescent="0.25">
      <c r="C340" s="366">
        <v>2190.3199999999997</v>
      </c>
      <c r="D340" s="369" t="s">
        <v>403</v>
      </c>
      <c r="E340" s="368">
        <v>4</v>
      </c>
      <c r="F340" s="369"/>
      <c r="G340" s="368"/>
      <c r="H340" s="369"/>
      <c r="I340" s="368" t="s">
        <v>11</v>
      </c>
      <c r="J340" s="367"/>
      <c r="K340" s="368"/>
      <c r="L340" s="371"/>
      <c r="M340" s="372" t="s">
        <v>963</v>
      </c>
      <c r="N340" s="367"/>
    </row>
    <row r="341" spans="3:14" hidden="1" outlineLevel="3" x14ac:dyDescent="0.25">
      <c r="C341" s="366">
        <v>2190.33</v>
      </c>
      <c r="D341" s="369" t="s">
        <v>404</v>
      </c>
      <c r="E341" s="368">
        <v>4</v>
      </c>
      <c r="F341" s="369"/>
      <c r="G341" s="368"/>
      <c r="H341" s="369"/>
      <c r="I341" s="368" t="s">
        <v>11</v>
      </c>
      <c r="J341" s="367"/>
      <c r="K341" s="368"/>
      <c r="L341" s="371"/>
      <c r="M341" s="372" t="s">
        <v>963</v>
      </c>
      <c r="N341" s="367"/>
    </row>
    <row r="342" spans="3:14" hidden="1" outlineLevel="3" x14ac:dyDescent="0.25">
      <c r="C342" s="366">
        <v>2190.34</v>
      </c>
      <c r="D342" s="369" t="s">
        <v>405</v>
      </c>
      <c r="E342" s="368">
        <v>4</v>
      </c>
      <c r="F342" s="369"/>
      <c r="G342" s="368"/>
      <c r="H342" s="369"/>
      <c r="I342" s="368" t="s">
        <v>11</v>
      </c>
      <c r="J342" s="367"/>
      <c r="K342" s="368"/>
      <c r="L342" s="371"/>
      <c r="M342" s="372" t="s">
        <v>963</v>
      </c>
      <c r="N342" s="367"/>
    </row>
    <row r="343" spans="3:14" hidden="1" outlineLevel="3" x14ac:dyDescent="0.25">
      <c r="C343" s="366">
        <v>2190.35</v>
      </c>
      <c r="D343" s="369" t="s">
        <v>406</v>
      </c>
      <c r="E343" s="368">
        <v>4</v>
      </c>
      <c r="F343" s="369"/>
      <c r="G343" s="368"/>
      <c r="H343" s="369"/>
      <c r="I343" s="368" t="s">
        <v>11</v>
      </c>
      <c r="J343" s="430"/>
      <c r="K343" s="368"/>
      <c r="L343" s="371"/>
      <c r="M343" s="372" t="s">
        <v>963</v>
      </c>
      <c r="N343" s="367"/>
    </row>
    <row r="344" spans="3:14" hidden="1" outlineLevel="3" x14ac:dyDescent="0.25">
      <c r="C344" s="366">
        <v>2190.3900000000003</v>
      </c>
      <c r="D344" s="369" t="s">
        <v>407</v>
      </c>
      <c r="E344" s="368">
        <v>4</v>
      </c>
      <c r="F344" s="369"/>
      <c r="G344" s="368"/>
      <c r="H344" s="369"/>
      <c r="I344" s="368" t="s">
        <v>11</v>
      </c>
      <c r="J344" s="367"/>
      <c r="K344" s="423"/>
      <c r="L344" s="371"/>
      <c r="M344" s="372" t="s">
        <v>963</v>
      </c>
      <c r="N344" s="367"/>
    </row>
    <row r="345" spans="3:14" hidden="1" outlineLevel="3" x14ac:dyDescent="0.25">
      <c r="C345" s="366">
        <v>2190.41</v>
      </c>
      <c r="D345" s="369" t="s">
        <v>408</v>
      </c>
      <c r="E345" s="368">
        <v>4</v>
      </c>
      <c r="F345" s="369"/>
      <c r="G345" s="368"/>
      <c r="H345" s="369"/>
      <c r="I345" s="368" t="s">
        <v>11</v>
      </c>
      <c r="J345" s="367"/>
      <c r="K345" s="368"/>
      <c r="L345" s="371"/>
      <c r="M345" s="372" t="s">
        <v>963</v>
      </c>
      <c r="N345" s="367"/>
    </row>
    <row r="346" spans="3:14" hidden="1" outlineLevel="3" x14ac:dyDescent="0.25">
      <c r="C346" s="366">
        <v>2190.42</v>
      </c>
      <c r="D346" s="369" t="s">
        <v>409</v>
      </c>
      <c r="E346" s="368">
        <v>4</v>
      </c>
      <c r="F346" s="369"/>
      <c r="G346" s="368"/>
      <c r="H346" s="369"/>
      <c r="I346" s="368" t="s">
        <v>11</v>
      </c>
      <c r="J346" s="367"/>
      <c r="K346" s="368"/>
      <c r="L346" s="371"/>
      <c r="M346" s="372" t="s">
        <v>963</v>
      </c>
      <c r="N346" s="367"/>
    </row>
    <row r="347" spans="3:14" hidden="1" outlineLevel="3" x14ac:dyDescent="0.25">
      <c r="C347" s="366">
        <v>2190.4300000000003</v>
      </c>
      <c r="D347" s="369" t="s">
        <v>410</v>
      </c>
      <c r="E347" s="368">
        <v>4</v>
      </c>
      <c r="F347" s="369"/>
      <c r="G347" s="368"/>
      <c r="H347" s="369"/>
      <c r="I347" s="368" t="s">
        <v>11</v>
      </c>
      <c r="J347" s="367"/>
      <c r="K347" s="368"/>
      <c r="L347" s="371"/>
      <c r="M347" s="372" t="s">
        <v>963</v>
      </c>
      <c r="N347" s="367"/>
    </row>
    <row r="348" spans="3:14" hidden="1" outlineLevel="3" x14ac:dyDescent="0.25">
      <c r="C348" s="366">
        <v>2190.4899999999998</v>
      </c>
      <c r="D348" s="369" t="s">
        <v>411</v>
      </c>
      <c r="E348" s="368">
        <v>4</v>
      </c>
      <c r="F348" s="369"/>
      <c r="G348" s="368"/>
      <c r="H348" s="369"/>
      <c r="I348" s="368" t="s">
        <v>11</v>
      </c>
      <c r="J348" s="367"/>
      <c r="K348" s="368"/>
      <c r="L348" s="371"/>
      <c r="M348" s="372" t="s">
        <v>963</v>
      </c>
      <c r="N348" s="367"/>
    </row>
    <row r="349" spans="3:14" hidden="1" outlineLevel="3" x14ac:dyDescent="0.25">
      <c r="C349" s="366">
        <v>2190.5100000000002</v>
      </c>
      <c r="D349" s="369" t="s">
        <v>412</v>
      </c>
      <c r="E349" s="368">
        <v>4</v>
      </c>
      <c r="F349" s="369"/>
      <c r="G349" s="368"/>
      <c r="H349" s="369"/>
      <c r="I349" s="368" t="s">
        <v>11</v>
      </c>
      <c r="J349" s="367"/>
      <c r="K349" s="368"/>
      <c r="L349" s="371"/>
      <c r="M349" s="372" t="s">
        <v>963</v>
      </c>
      <c r="N349" s="367"/>
    </row>
    <row r="350" spans="3:14" hidden="1" outlineLevel="3" x14ac:dyDescent="0.25">
      <c r="C350" s="366">
        <v>2190.52</v>
      </c>
      <c r="D350" s="369" t="s">
        <v>413</v>
      </c>
      <c r="E350" s="368">
        <v>4</v>
      </c>
      <c r="F350" s="369"/>
      <c r="G350" s="368"/>
      <c r="H350" s="369"/>
      <c r="I350" s="368" t="s">
        <v>11</v>
      </c>
      <c r="J350" s="430"/>
      <c r="K350" s="431"/>
      <c r="L350" s="371"/>
      <c r="M350" s="372" t="s">
        <v>963</v>
      </c>
      <c r="N350" s="427"/>
    </row>
    <row r="351" spans="3:14" hidden="1" outlineLevel="3" x14ac:dyDescent="0.25">
      <c r="C351" s="366">
        <v>2190.5299999999997</v>
      </c>
      <c r="D351" s="369" t="s">
        <v>414</v>
      </c>
      <c r="E351" s="368">
        <v>4</v>
      </c>
      <c r="F351" s="369"/>
      <c r="G351" s="368"/>
      <c r="H351" s="369"/>
      <c r="I351" s="368" t="s">
        <v>11</v>
      </c>
      <c r="J351" s="430"/>
      <c r="K351" s="431"/>
      <c r="L351" s="371"/>
      <c r="M351" s="372" t="s">
        <v>963</v>
      </c>
      <c r="N351" s="427"/>
    </row>
    <row r="352" spans="3:14" hidden="1" outlineLevel="3" x14ac:dyDescent="0.25">
      <c r="C352" s="366">
        <v>2190.54</v>
      </c>
      <c r="D352" s="369" t="s">
        <v>415</v>
      </c>
      <c r="E352" s="368">
        <v>4</v>
      </c>
      <c r="F352" s="369"/>
      <c r="G352" s="368"/>
      <c r="H352" s="369"/>
      <c r="I352" s="368" t="s">
        <v>11</v>
      </c>
      <c r="J352" s="367"/>
      <c r="K352" s="368"/>
      <c r="L352" s="371"/>
      <c r="M352" s="372" t="s">
        <v>963</v>
      </c>
      <c r="N352" s="367"/>
    </row>
    <row r="353" spans="3:14" hidden="1" outlineLevel="3" x14ac:dyDescent="0.25">
      <c r="C353" s="366">
        <v>2190.5500000000002</v>
      </c>
      <c r="D353" s="369" t="s">
        <v>416</v>
      </c>
      <c r="E353" s="368">
        <v>4</v>
      </c>
      <c r="F353" s="369"/>
      <c r="G353" s="368"/>
      <c r="H353" s="369"/>
      <c r="I353" s="368" t="s">
        <v>11</v>
      </c>
      <c r="J353" s="367"/>
      <c r="K353" s="368"/>
      <c r="L353" s="371"/>
      <c r="M353" s="372" t="s">
        <v>963</v>
      </c>
      <c r="N353" s="367"/>
    </row>
    <row r="354" spans="3:14" hidden="1" outlineLevel="3" x14ac:dyDescent="0.25">
      <c r="C354" s="366">
        <v>2190.56</v>
      </c>
      <c r="D354" s="369" t="s">
        <v>417</v>
      </c>
      <c r="E354" s="368">
        <v>4</v>
      </c>
      <c r="F354" s="369"/>
      <c r="G354" s="368"/>
      <c r="H354" s="369"/>
      <c r="I354" s="368" t="s">
        <v>11</v>
      </c>
      <c r="J354" s="367"/>
      <c r="K354" s="368"/>
      <c r="L354" s="371"/>
      <c r="M354" s="372" t="s">
        <v>963</v>
      </c>
      <c r="N354" s="367"/>
    </row>
    <row r="355" spans="3:14" hidden="1" outlineLevel="3" x14ac:dyDescent="0.25">
      <c r="C355" s="366">
        <v>2190.6099999999997</v>
      </c>
      <c r="D355" s="369" t="s">
        <v>418</v>
      </c>
      <c r="E355" s="368">
        <v>4</v>
      </c>
      <c r="F355" s="369"/>
      <c r="G355" s="368"/>
      <c r="H355" s="369"/>
      <c r="I355" s="368" t="s">
        <v>11</v>
      </c>
      <c r="J355" s="367"/>
      <c r="K355" s="368"/>
      <c r="L355" s="371"/>
      <c r="M355" s="372" t="s">
        <v>963</v>
      </c>
      <c r="N355" s="367"/>
    </row>
    <row r="356" spans="3:14" hidden="1" outlineLevel="3" x14ac:dyDescent="0.25">
      <c r="C356" s="366">
        <v>2190.62</v>
      </c>
      <c r="D356" s="369" t="s">
        <v>419</v>
      </c>
      <c r="E356" s="368">
        <v>4</v>
      </c>
      <c r="F356" s="369"/>
      <c r="G356" s="368"/>
      <c r="H356" s="369"/>
      <c r="I356" s="368" t="s">
        <v>11</v>
      </c>
      <c r="J356" s="367"/>
      <c r="K356" s="368"/>
      <c r="L356" s="371"/>
      <c r="M356" s="372" t="s">
        <v>963</v>
      </c>
      <c r="N356" s="367"/>
    </row>
    <row r="357" spans="3:14" hidden="1" outlineLevel="3" x14ac:dyDescent="0.25">
      <c r="C357" s="366">
        <v>2190.63</v>
      </c>
      <c r="D357" s="369" t="s">
        <v>420</v>
      </c>
      <c r="E357" s="368">
        <v>4</v>
      </c>
      <c r="F357" s="369"/>
      <c r="G357" s="368"/>
      <c r="H357" s="369"/>
      <c r="I357" s="368" t="s">
        <v>11</v>
      </c>
      <c r="J357" s="367"/>
      <c r="K357" s="368"/>
      <c r="L357" s="371"/>
      <c r="M357" s="372" t="s">
        <v>963</v>
      </c>
      <c r="N357" s="367"/>
    </row>
    <row r="358" spans="3:14" hidden="1" outlineLevel="3" x14ac:dyDescent="0.25">
      <c r="C358" s="366">
        <v>2190.6400000000003</v>
      </c>
      <c r="D358" s="369" t="s">
        <v>421</v>
      </c>
      <c r="E358" s="368">
        <v>4</v>
      </c>
      <c r="F358" s="369"/>
      <c r="G358" s="368"/>
      <c r="H358" s="369"/>
      <c r="I358" s="368" t="s">
        <v>11</v>
      </c>
      <c r="J358" s="367"/>
      <c r="K358" s="368"/>
      <c r="L358" s="371"/>
      <c r="M358" s="372" t="s">
        <v>963</v>
      </c>
      <c r="N358" s="367"/>
    </row>
    <row r="359" spans="3:14" hidden="1" outlineLevel="3" x14ac:dyDescent="0.25">
      <c r="C359" s="366">
        <v>2190.71</v>
      </c>
      <c r="D359" s="369" t="s">
        <v>422</v>
      </c>
      <c r="E359" s="368">
        <v>4</v>
      </c>
      <c r="F359" s="369"/>
      <c r="G359" s="368"/>
      <c r="H359" s="369"/>
      <c r="I359" s="368" t="s">
        <v>11</v>
      </c>
      <c r="J359" s="367"/>
      <c r="K359" s="368"/>
      <c r="L359" s="371"/>
      <c r="M359" s="372" t="s">
        <v>963</v>
      </c>
      <c r="N359" s="367"/>
    </row>
    <row r="360" spans="3:14" hidden="1" outlineLevel="3" x14ac:dyDescent="0.25">
      <c r="C360" s="366">
        <v>2190.7200000000003</v>
      </c>
      <c r="D360" s="369" t="s">
        <v>423</v>
      </c>
      <c r="E360" s="368">
        <v>4</v>
      </c>
      <c r="F360" s="369"/>
      <c r="G360" s="368"/>
      <c r="H360" s="369"/>
      <c r="I360" s="368" t="s">
        <v>11</v>
      </c>
      <c r="J360" s="432"/>
      <c r="K360" s="433"/>
      <c r="L360" s="371"/>
      <c r="M360" s="372" t="s">
        <v>963</v>
      </c>
      <c r="N360" s="367"/>
    </row>
    <row r="361" spans="3:14" hidden="1" outlineLevel="3" x14ac:dyDescent="0.25">
      <c r="C361" s="366">
        <v>2190.73</v>
      </c>
      <c r="D361" s="369" t="s">
        <v>424</v>
      </c>
      <c r="E361" s="368">
        <v>4</v>
      </c>
      <c r="F361" s="369"/>
      <c r="G361" s="368"/>
      <c r="H361" s="369"/>
      <c r="I361" s="368" t="s">
        <v>11</v>
      </c>
      <c r="J361" s="430"/>
      <c r="K361" s="431"/>
      <c r="L361" s="371"/>
      <c r="M361" s="372" t="s">
        <v>963</v>
      </c>
      <c r="N361" s="427"/>
    </row>
    <row r="362" spans="3:14" hidden="1" outlineLevel="3" x14ac:dyDescent="0.25">
      <c r="C362" s="366">
        <v>2190.7399999999998</v>
      </c>
      <c r="D362" s="369" t="s">
        <v>425</v>
      </c>
      <c r="E362" s="368">
        <v>4</v>
      </c>
      <c r="F362" s="369"/>
      <c r="G362" s="368"/>
      <c r="H362" s="369"/>
      <c r="I362" s="368" t="s">
        <v>11</v>
      </c>
      <c r="J362" s="430"/>
      <c r="K362" s="431"/>
      <c r="L362" s="371"/>
      <c r="M362" s="372" t="s">
        <v>963</v>
      </c>
      <c r="N362" s="427"/>
    </row>
    <row r="363" spans="3:14" hidden="1" outlineLevel="3" x14ac:dyDescent="0.25">
      <c r="C363" s="366">
        <v>2190.75</v>
      </c>
      <c r="D363" s="369" t="s">
        <v>426</v>
      </c>
      <c r="E363" s="368">
        <v>4</v>
      </c>
      <c r="F363" s="369"/>
      <c r="G363" s="368"/>
      <c r="H363" s="369"/>
      <c r="I363" s="368" t="s">
        <v>11</v>
      </c>
      <c r="J363" s="430"/>
      <c r="K363" s="431"/>
      <c r="L363" s="371"/>
      <c r="M363" s="372" t="s">
        <v>963</v>
      </c>
      <c r="N363" s="427"/>
    </row>
    <row r="364" spans="3:14" hidden="1" outlineLevel="3" x14ac:dyDescent="0.25">
      <c r="C364" s="366">
        <v>2190.7600000000002</v>
      </c>
      <c r="D364" s="369" t="s">
        <v>427</v>
      </c>
      <c r="E364" s="368">
        <v>4</v>
      </c>
      <c r="F364" s="369"/>
      <c r="G364" s="368"/>
      <c r="H364" s="369"/>
      <c r="I364" s="368" t="s">
        <v>11</v>
      </c>
      <c r="J364" s="367"/>
      <c r="K364" s="368"/>
      <c r="L364" s="371"/>
      <c r="M364" s="372" t="s">
        <v>963</v>
      </c>
      <c r="N364" s="367"/>
    </row>
    <row r="365" spans="3:14" hidden="1" outlineLevel="3" x14ac:dyDescent="0.25">
      <c r="C365" s="366">
        <v>2190.81</v>
      </c>
      <c r="D365" s="369" t="s">
        <v>428</v>
      </c>
      <c r="E365" s="368">
        <v>4</v>
      </c>
      <c r="F365" s="369"/>
      <c r="G365" s="368"/>
      <c r="H365" s="369"/>
      <c r="I365" s="368" t="s">
        <v>11</v>
      </c>
      <c r="J365" s="367"/>
      <c r="K365" s="368"/>
      <c r="L365" s="371"/>
      <c r="M365" s="372" t="s">
        <v>963</v>
      </c>
      <c r="N365" s="367"/>
    </row>
    <row r="366" spans="3:14" hidden="1" outlineLevel="3" x14ac:dyDescent="0.25">
      <c r="C366" s="366">
        <v>2190.8199999999997</v>
      </c>
      <c r="D366" s="369" t="s">
        <v>429</v>
      </c>
      <c r="E366" s="368">
        <v>4</v>
      </c>
      <c r="F366" s="369"/>
      <c r="G366" s="368"/>
      <c r="H366" s="369"/>
      <c r="I366" s="368" t="s">
        <v>11</v>
      </c>
      <c r="J366" s="367"/>
      <c r="K366" s="368"/>
      <c r="L366" s="371"/>
      <c r="M366" s="372" t="s">
        <v>963</v>
      </c>
      <c r="N366" s="367"/>
    </row>
    <row r="367" spans="3:14" hidden="1" outlineLevel="3" x14ac:dyDescent="0.25">
      <c r="C367" s="366">
        <v>2190.83</v>
      </c>
      <c r="D367" s="369" t="s">
        <v>430</v>
      </c>
      <c r="E367" s="368">
        <v>4</v>
      </c>
      <c r="F367" s="369"/>
      <c r="G367" s="368"/>
      <c r="H367" s="369"/>
      <c r="I367" s="368" t="s">
        <v>11</v>
      </c>
      <c r="J367" s="367"/>
      <c r="K367" s="368"/>
      <c r="L367" s="371"/>
      <c r="M367" s="372" t="s">
        <v>963</v>
      </c>
      <c r="N367" s="367"/>
    </row>
    <row r="368" spans="3:14" hidden="1" outlineLevel="3" x14ac:dyDescent="0.25">
      <c r="C368" s="366">
        <v>2190.84</v>
      </c>
      <c r="D368" s="369" t="s">
        <v>431</v>
      </c>
      <c r="E368" s="368">
        <v>4</v>
      </c>
      <c r="F368" s="369"/>
      <c r="G368" s="368"/>
      <c r="H368" s="369"/>
      <c r="I368" s="368" t="s">
        <v>11</v>
      </c>
      <c r="J368" s="367"/>
      <c r="K368" s="368"/>
      <c r="L368" s="371"/>
      <c r="M368" s="372" t="s">
        <v>963</v>
      </c>
      <c r="N368" s="367"/>
    </row>
    <row r="369" spans="3:14" hidden="1" outlineLevel="3" x14ac:dyDescent="0.25">
      <c r="C369" s="366">
        <v>2190.91</v>
      </c>
      <c r="D369" s="369" t="s">
        <v>432</v>
      </c>
      <c r="E369" s="368">
        <v>4</v>
      </c>
      <c r="F369" s="369"/>
      <c r="G369" s="368"/>
      <c r="H369" s="369"/>
      <c r="I369" s="368" t="s">
        <v>11</v>
      </c>
      <c r="J369" s="367"/>
      <c r="K369" s="368"/>
      <c r="L369" s="371"/>
      <c r="M369" s="372" t="s">
        <v>963</v>
      </c>
      <c r="N369" s="367"/>
    </row>
    <row r="370" spans="3:14" hidden="1" outlineLevel="3" x14ac:dyDescent="0.25">
      <c r="C370" s="366">
        <v>2190.92</v>
      </c>
      <c r="D370" s="369" t="s">
        <v>433</v>
      </c>
      <c r="E370" s="368">
        <v>4</v>
      </c>
      <c r="F370" s="369"/>
      <c r="G370" s="368"/>
      <c r="H370" s="369"/>
      <c r="I370" s="368" t="s">
        <v>11</v>
      </c>
      <c r="J370" s="367"/>
      <c r="K370" s="368"/>
      <c r="L370" s="371"/>
      <c r="M370" s="372" t="s">
        <v>963</v>
      </c>
      <c r="N370" s="367"/>
    </row>
    <row r="371" spans="3:14" hidden="1" outlineLevel="3" x14ac:dyDescent="0.25">
      <c r="C371" s="366">
        <v>2190.9300000000003</v>
      </c>
      <c r="D371" s="369" t="s">
        <v>434</v>
      </c>
      <c r="E371" s="368">
        <v>4</v>
      </c>
      <c r="F371" s="369"/>
      <c r="G371" s="368"/>
      <c r="H371" s="369"/>
      <c r="I371" s="368" t="s">
        <v>11</v>
      </c>
      <c r="J371" s="367"/>
      <c r="K371" s="368"/>
      <c r="L371" s="371"/>
      <c r="M371" s="372" t="s">
        <v>963</v>
      </c>
      <c r="N371" s="367"/>
    </row>
    <row r="372" spans="3:14" hidden="1" outlineLevel="3" x14ac:dyDescent="0.25">
      <c r="C372" s="366">
        <v>2190.94</v>
      </c>
      <c r="D372" s="369" t="s">
        <v>435</v>
      </c>
      <c r="E372" s="368">
        <v>4</v>
      </c>
      <c r="F372" s="369"/>
      <c r="G372" s="368"/>
      <c r="H372" s="369"/>
      <c r="I372" s="368" t="s">
        <v>11</v>
      </c>
      <c r="J372" s="367"/>
      <c r="K372" s="368"/>
      <c r="L372" s="371"/>
      <c r="M372" s="372" t="s">
        <v>963</v>
      </c>
      <c r="N372" s="367"/>
    </row>
    <row r="373" spans="3:14" hidden="1" outlineLevel="3" x14ac:dyDescent="0.25">
      <c r="C373" s="366">
        <v>2190.9899999999998</v>
      </c>
      <c r="D373" s="369" t="s">
        <v>436</v>
      </c>
      <c r="E373" s="368">
        <v>4</v>
      </c>
      <c r="F373" s="369"/>
      <c r="G373" s="368"/>
      <c r="H373" s="369"/>
      <c r="I373" s="368" t="s">
        <v>11</v>
      </c>
      <c r="J373" s="367"/>
      <c r="K373" s="368"/>
      <c r="L373" s="371"/>
      <c r="M373" s="372" t="s">
        <v>963</v>
      </c>
      <c r="N373" s="367"/>
    </row>
    <row r="374" spans="3:14" outlineLevel="2" x14ac:dyDescent="0.25">
      <c r="C374" s="414">
        <v>2191</v>
      </c>
      <c r="D374" s="414" t="s">
        <v>119</v>
      </c>
      <c r="E374" s="415">
        <v>3</v>
      </c>
      <c r="F374" s="416"/>
      <c r="G374" s="415"/>
      <c r="H374" s="416"/>
      <c r="I374" s="415" t="s">
        <v>7</v>
      </c>
      <c r="J374" s="414" t="s">
        <v>119</v>
      </c>
      <c r="K374" s="415"/>
      <c r="L374" s="440">
        <f>SUM(L375:L378)</f>
        <v>0</v>
      </c>
      <c r="M374" s="419" t="s">
        <v>963</v>
      </c>
      <c r="N374" s="417"/>
    </row>
    <row r="375" spans="3:14" outlineLevel="3" x14ac:dyDescent="0.25">
      <c r="C375" s="366">
        <v>2191.0100000000002</v>
      </c>
      <c r="D375" s="369" t="s">
        <v>120</v>
      </c>
      <c r="E375" s="368">
        <v>4</v>
      </c>
      <c r="F375" s="369" t="s">
        <v>1308</v>
      </c>
      <c r="G375" s="368">
        <v>2191</v>
      </c>
      <c r="H375" s="369" t="s">
        <v>437</v>
      </c>
      <c r="I375" s="368" t="s">
        <v>7</v>
      </c>
      <c r="J375" s="367"/>
      <c r="K375" s="423"/>
      <c r="L375" s="371"/>
      <c r="M375" s="372" t="s">
        <v>963</v>
      </c>
      <c r="N375" s="367"/>
    </row>
    <row r="376" spans="3:14" hidden="1" outlineLevel="3" x14ac:dyDescent="0.25">
      <c r="C376" s="366">
        <v>2191.11</v>
      </c>
      <c r="D376" s="369" t="s">
        <v>122</v>
      </c>
      <c r="E376" s="368">
        <v>4</v>
      </c>
      <c r="F376" s="369"/>
      <c r="G376" s="368"/>
      <c r="H376" s="369"/>
      <c r="I376" s="368" t="s">
        <v>11</v>
      </c>
      <c r="J376" s="367"/>
      <c r="K376" s="423"/>
      <c r="L376" s="371"/>
      <c r="M376" s="372" t="s">
        <v>963</v>
      </c>
      <c r="N376" s="367"/>
    </row>
    <row r="377" spans="3:14" hidden="1" outlineLevel="3" x14ac:dyDescent="0.25">
      <c r="C377" s="366">
        <v>2191.21</v>
      </c>
      <c r="D377" s="369" t="s">
        <v>128</v>
      </c>
      <c r="E377" s="368">
        <v>4</v>
      </c>
      <c r="F377" s="369"/>
      <c r="G377" s="368"/>
      <c r="H377" s="369"/>
      <c r="I377" s="368" t="s">
        <v>11</v>
      </c>
      <c r="J377" s="367"/>
      <c r="K377" s="423"/>
      <c r="L377" s="371"/>
      <c r="M377" s="372" t="s">
        <v>963</v>
      </c>
      <c r="N377" s="367"/>
    </row>
    <row r="378" spans="3:14" hidden="1" outlineLevel="3" x14ac:dyDescent="0.25">
      <c r="C378" s="366">
        <v>2191.91</v>
      </c>
      <c r="D378" s="369" t="s">
        <v>134</v>
      </c>
      <c r="E378" s="368">
        <v>4</v>
      </c>
      <c r="F378" s="369"/>
      <c r="G378" s="368"/>
      <c r="H378" s="369"/>
      <c r="I378" s="368" t="s">
        <v>11</v>
      </c>
      <c r="J378" s="367"/>
      <c r="K378" s="423"/>
      <c r="L378" s="371"/>
      <c r="M378" s="372" t="s">
        <v>963</v>
      </c>
      <c r="N378" s="367"/>
    </row>
    <row r="379" spans="3:14" outlineLevel="2" x14ac:dyDescent="0.25">
      <c r="C379" s="414">
        <v>2210</v>
      </c>
      <c r="D379" s="414" t="s">
        <v>438</v>
      </c>
      <c r="E379" s="415">
        <v>3</v>
      </c>
      <c r="F379" s="416"/>
      <c r="G379" s="415"/>
      <c r="H379" s="416"/>
      <c r="I379" s="415" t="s">
        <v>7</v>
      </c>
      <c r="J379" s="414" t="s">
        <v>438</v>
      </c>
      <c r="K379" s="415"/>
      <c r="L379" s="440">
        <f>SUM(L380:L382)</f>
        <v>0</v>
      </c>
      <c r="M379" s="419" t="s">
        <v>963</v>
      </c>
      <c r="N379" s="417"/>
    </row>
    <row r="380" spans="3:14" hidden="1" outlineLevel="3" x14ac:dyDescent="0.25">
      <c r="C380" s="366">
        <v>2210.0100000000002</v>
      </c>
      <c r="D380" s="369" t="s">
        <v>439</v>
      </c>
      <c r="E380" s="368">
        <v>4</v>
      </c>
      <c r="F380" s="369"/>
      <c r="G380" s="368"/>
      <c r="H380" s="369"/>
      <c r="I380" s="368" t="s">
        <v>11</v>
      </c>
      <c r="J380" s="367"/>
      <c r="K380" s="368"/>
      <c r="L380" s="371"/>
      <c r="M380" s="372" t="s">
        <v>963</v>
      </c>
      <c r="N380" s="367"/>
    </row>
    <row r="381" spans="3:14" outlineLevel="3" x14ac:dyDescent="0.25">
      <c r="C381" s="366">
        <v>2210.11</v>
      </c>
      <c r="D381" s="369" t="s">
        <v>440</v>
      </c>
      <c r="E381" s="368">
        <v>4</v>
      </c>
      <c r="F381" s="369"/>
      <c r="G381" s="368">
        <v>2210</v>
      </c>
      <c r="H381" s="369" t="s">
        <v>438</v>
      </c>
      <c r="I381" s="368" t="s">
        <v>7</v>
      </c>
      <c r="J381" s="367"/>
      <c r="K381" s="368"/>
      <c r="L381" s="371"/>
      <c r="M381" s="372" t="s">
        <v>963</v>
      </c>
      <c r="N381" s="367"/>
    </row>
    <row r="382" spans="3:14" hidden="1" outlineLevel="3" x14ac:dyDescent="0.25">
      <c r="C382" s="366">
        <v>2210.91</v>
      </c>
      <c r="D382" s="369" t="s">
        <v>441</v>
      </c>
      <c r="E382" s="368">
        <v>4</v>
      </c>
      <c r="F382" s="369"/>
      <c r="G382" s="368"/>
      <c r="H382" s="369"/>
      <c r="I382" s="368" t="s">
        <v>11</v>
      </c>
      <c r="J382" s="367"/>
      <c r="K382" s="368"/>
      <c r="L382" s="371"/>
      <c r="M382" s="372" t="s">
        <v>963</v>
      </c>
      <c r="N382" s="367"/>
    </row>
    <row r="383" spans="3:14" hidden="1" outlineLevel="2" x14ac:dyDescent="0.25">
      <c r="C383" s="414">
        <v>2230</v>
      </c>
      <c r="D383" s="414" t="s">
        <v>198</v>
      </c>
      <c r="E383" s="415">
        <v>3</v>
      </c>
      <c r="F383" s="416"/>
      <c r="G383" s="415"/>
      <c r="H383" s="416"/>
      <c r="I383" s="415" t="s">
        <v>11</v>
      </c>
      <c r="J383" s="414" t="s">
        <v>198</v>
      </c>
      <c r="K383" s="415"/>
      <c r="L383" s="419">
        <f>SUM(L384)</f>
        <v>0</v>
      </c>
      <c r="M383" s="419" t="s">
        <v>963</v>
      </c>
      <c r="N383" s="417"/>
    </row>
    <row r="384" spans="3:14" hidden="1" outlineLevel="3" x14ac:dyDescent="0.25">
      <c r="C384" s="366">
        <v>2230.0100000000002</v>
      </c>
      <c r="D384" s="369" t="s">
        <v>442</v>
      </c>
      <c r="E384" s="368">
        <v>4</v>
      </c>
      <c r="F384" s="369"/>
      <c r="G384" s="368">
        <v>2230</v>
      </c>
      <c r="H384" s="369" t="s">
        <v>200</v>
      </c>
      <c r="I384" s="368" t="s">
        <v>11</v>
      </c>
      <c r="J384" s="367"/>
      <c r="K384" s="368"/>
      <c r="L384" s="371"/>
      <c r="M384" s="372" t="s">
        <v>963</v>
      </c>
      <c r="N384" s="367"/>
    </row>
    <row r="385" spans="3:14" s="351" customFormat="1" outlineLevel="1" x14ac:dyDescent="0.25">
      <c r="C385" s="408">
        <v>2300</v>
      </c>
      <c r="D385" s="434" t="s">
        <v>443</v>
      </c>
      <c r="E385" s="409">
        <v>2</v>
      </c>
      <c r="F385" s="410"/>
      <c r="G385" s="409"/>
      <c r="H385" s="410"/>
      <c r="I385" s="409" t="s">
        <v>7</v>
      </c>
      <c r="J385" s="434" t="s">
        <v>443</v>
      </c>
      <c r="K385" s="409"/>
      <c r="L385" s="441">
        <f>SUM(L386,L388,L390,L401,L403,L423,L435,L437,L442)</f>
        <v>0</v>
      </c>
      <c r="M385" s="412" t="s">
        <v>963</v>
      </c>
      <c r="N385" s="425"/>
    </row>
    <row r="386" spans="3:14" outlineLevel="2" x14ac:dyDescent="0.25">
      <c r="C386" s="414">
        <v>2305</v>
      </c>
      <c r="D386" s="414" t="s">
        <v>444</v>
      </c>
      <c r="E386" s="415">
        <v>3</v>
      </c>
      <c r="F386" s="416"/>
      <c r="G386" s="415"/>
      <c r="H386" s="416"/>
      <c r="I386" s="415" t="s">
        <v>7</v>
      </c>
      <c r="J386" s="414" t="s">
        <v>444</v>
      </c>
      <c r="K386" s="415"/>
      <c r="L386" s="440">
        <f>SUM(L387)</f>
        <v>0</v>
      </c>
      <c r="M386" s="419" t="s">
        <v>963</v>
      </c>
      <c r="N386" s="417"/>
    </row>
    <row r="387" spans="3:14" outlineLevel="3" x14ac:dyDescent="0.25">
      <c r="C387" s="366">
        <v>2305.0100000000002</v>
      </c>
      <c r="D387" s="369" t="s">
        <v>444</v>
      </c>
      <c r="E387" s="368">
        <v>4</v>
      </c>
      <c r="F387" s="369"/>
      <c r="G387" s="368">
        <v>2305</v>
      </c>
      <c r="H387" s="369" t="s">
        <v>445</v>
      </c>
      <c r="I387" s="368" t="s">
        <v>7</v>
      </c>
      <c r="J387" s="367"/>
      <c r="K387" s="368"/>
      <c r="L387" s="371"/>
      <c r="M387" s="372" t="s">
        <v>963</v>
      </c>
      <c r="N387" s="367"/>
    </row>
    <row r="388" spans="3:14" outlineLevel="2" x14ac:dyDescent="0.25">
      <c r="C388" s="414">
        <v>2306</v>
      </c>
      <c r="D388" s="414" t="s">
        <v>446</v>
      </c>
      <c r="E388" s="415">
        <v>3</v>
      </c>
      <c r="F388" s="416"/>
      <c r="G388" s="415"/>
      <c r="H388" s="416"/>
      <c r="I388" s="415" t="s">
        <v>7</v>
      </c>
      <c r="J388" s="414" t="s">
        <v>446</v>
      </c>
      <c r="K388" s="415"/>
      <c r="L388" s="440">
        <f>SUM(L389)</f>
        <v>0</v>
      </c>
      <c r="M388" s="419" t="s">
        <v>963</v>
      </c>
      <c r="N388" s="417"/>
    </row>
    <row r="389" spans="3:14" outlineLevel="3" x14ac:dyDescent="0.25">
      <c r="C389" s="366">
        <v>2306.0100000000002</v>
      </c>
      <c r="D389" s="369" t="s">
        <v>447</v>
      </c>
      <c r="E389" s="368">
        <v>4</v>
      </c>
      <c r="F389" s="369"/>
      <c r="G389" s="368">
        <v>2306</v>
      </c>
      <c r="H389" s="369" t="s">
        <v>448</v>
      </c>
      <c r="I389" s="368" t="s">
        <v>7</v>
      </c>
      <c r="J389" s="367"/>
      <c r="K389" s="368"/>
      <c r="L389" s="371"/>
      <c r="M389" s="372" t="s">
        <v>963</v>
      </c>
      <c r="N389" s="367"/>
    </row>
    <row r="390" spans="3:14" outlineLevel="2" x14ac:dyDescent="0.25">
      <c r="C390" s="414">
        <v>2310</v>
      </c>
      <c r="D390" s="414" t="s">
        <v>449</v>
      </c>
      <c r="E390" s="415">
        <v>3</v>
      </c>
      <c r="F390" s="416"/>
      <c r="G390" s="415"/>
      <c r="H390" s="416"/>
      <c r="I390" s="415" t="s">
        <v>7</v>
      </c>
      <c r="J390" s="414" t="s">
        <v>449</v>
      </c>
      <c r="K390" s="415"/>
      <c r="L390" s="440">
        <f>SUM(L391:L400)</f>
        <v>0</v>
      </c>
      <c r="M390" s="419" t="s">
        <v>963</v>
      </c>
      <c r="N390" s="417"/>
    </row>
    <row r="391" spans="3:14" outlineLevel="3" x14ac:dyDescent="0.25">
      <c r="C391" s="366">
        <v>2310.0100000000002</v>
      </c>
      <c r="D391" s="369" t="s">
        <v>450</v>
      </c>
      <c r="E391" s="368">
        <v>4</v>
      </c>
      <c r="F391" s="369"/>
      <c r="G391" s="368">
        <v>2310</v>
      </c>
      <c r="H391" s="369" t="s">
        <v>451</v>
      </c>
      <c r="I391" s="368" t="s">
        <v>7</v>
      </c>
      <c r="J391" s="367"/>
      <c r="K391" s="423"/>
      <c r="L391" s="371"/>
      <c r="M391" s="372" t="s">
        <v>963</v>
      </c>
      <c r="N391" s="367"/>
    </row>
    <row r="392" spans="3:14" hidden="1" outlineLevel="3" x14ac:dyDescent="0.25">
      <c r="C392" s="366">
        <v>2310.31</v>
      </c>
      <c r="D392" s="369" t="s">
        <v>452</v>
      </c>
      <c r="E392" s="368">
        <v>4</v>
      </c>
      <c r="F392" s="369"/>
      <c r="G392" s="368">
        <v>2311</v>
      </c>
      <c r="H392" s="369" t="s">
        <v>453</v>
      </c>
      <c r="I392" s="368" t="s">
        <v>11</v>
      </c>
      <c r="J392" s="367"/>
      <c r="K392" s="423"/>
      <c r="L392" s="371"/>
      <c r="M392" s="372" t="s">
        <v>963</v>
      </c>
      <c r="N392" s="367"/>
    </row>
    <row r="393" spans="3:14" hidden="1" outlineLevel="3" x14ac:dyDescent="0.25">
      <c r="C393" s="366">
        <v>2310.3200000000002</v>
      </c>
      <c r="D393" s="369" t="s">
        <v>360</v>
      </c>
      <c r="E393" s="368">
        <v>4</v>
      </c>
      <c r="F393" s="369"/>
      <c r="G393" s="368">
        <v>2324</v>
      </c>
      <c r="H393" s="369" t="s">
        <v>454</v>
      </c>
      <c r="I393" s="368" t="s">
        <v>11</v>
      </c>
      <c r="J393" s="367"/>
      <c r="K393" s="423"/>
      <c r="L393" s="371"/>
      <c r="M393" s="372" t="s">
        <v>963</v>
      </c>
      <c r="N393" s="367"/>
    </row>
    <row r="394" spans="3:14" hidden="1" outlineLevel="3" x14ac:dyDescent="0.25">
      <c r="C394" s="366">
        <v>2310.33</v>
      </c>
      <c r="D394" s="369" t="s">
        <v>455</v>
      </c>
      <c r="E394" s="368">
        <v>4</v>
      </c>
      <c r="F394" s="369"/>
      <c r="G394" s="368">
        <v>2323</v>
      </c>
      <c r="H394" s="369" t="s">
        <v>456</v>
      </c>
      <c r="I394" s="368" t="s">
        <v>11</v>
      </c>
      <c r="J394" s="367"/>
      <c r="K394" s="423"/>
      <c r="L394" s="371"/>
      <c r="M394" s="372" t="s">
        <v>963</v>
      </c>
      <c r="N394" s="367"/>
    </row>
    <row r="395" spans="3:14" hidden="1" outlineLevel="3" x14ac:dyDescent="0.25">
      <c r="C395" s="366">
        <v>2310.41</v>
      </c>
      <c r="D395" s="369" t="s">
        <v>457</v>
      </c>
      <c r="E395" s="368">
        <v>4</v>
      </c>
      <c r="F395" s="369"/>
      <c r="G395" s="368">
        <v>2325</v>
      </c>
      <c r="H395" s="369" t="s">
        <v>458</v>
      </c>
      <c r="I395" s="368" t="s">
        <v>11</v>
      </c>
      <c r="J395" s="367"/>
      <c r="K395" s="423"/>
      <c r="L395" s="371"/>
      <c r="M395" s="372" t="s">
        <v>963</v>
      </c>
      <c r="N395" s="367"/>
    </row>
    <row r="396" spans="3:14" hidden="1" outlineLevel="3" x14ac:dyDescent="0.25">
      <c r="C396" s="366">
        <v>2310.5100000000002</v>
      </c>
      <c r="D396" s="369" t="s">
        <v>459</v>
      </c>
      <c r="E396" s="368">
        <v>4</v>
      </c>
      <c r="F396" s="369"/>
      <c r="G396" s="368">
        <v>2326</v>
      </c>
      <c r="H396" s="369" t="s">
        <v>460</v>
      </c>
      <c r="I396" s="368" t="s">
        <v>11</v>
      </c>
      <c r="J396" s="367"/>
      <c r="K396" s="423"/>
      <c r="L396" s="371"/>
      <c r="M396" s="372" t="s">
        <v>963</v>
      </c>
      <c r="N396" s="367"/>
    </row>
    <row r="397" spans="3:14" hidden="1" outlineLevel="3" x14ac:dyDescent="0.25">
      <c r="C397" s="366">
        <v>2310.52</v>
      </c>
      <c r="D397" s="369" t="s">
        <v>461</v>
      </c>
      <c r="E397" s="368">
        <v>4</v>
      </c>
      <c r="F397" s="369"/>
      <c r="G397" s="368">
        <v>2327</v>
      </c>
      <c r="H397" s="369" t="s">
        <v>462</v>
      </c>
      <c r="I397" s="368" t="s">
        <v>11</v>
      </c>
      <c r="J397" s="367"/>
      <c r="K397" s="423"/>
      <c r="L397" s="371"/>
      <c r="M397" s="372" t="s">
        <v>963</v>
      </c>
      <c r="N397" s="367"/>
    </row>
    <row r="398" spans="3:14" hidden="1" outlineLevel="3" x14ac:dyDescent="0.25">
      <c r="C398" s="366">
        <v>2310.5300000000002</v>
      </c>
      <c r="D398" s="369" t="s">
        <v>463</v>
      </c>
      <c r="E398" s="368">
        <v>4</v>
      </c>
      <c r="F398" s="369"/>
      <c r="G398" s="368">
        <v>2329</v>
      </c>
      <c r="H398" s="369" t="s">
        <v>464</v>
      </c>
      <c r="I398" s="368" t="s">
        <v>11</v>
      </c>
      <c r="J398" s="367"/>
      <c r="K398" s="423"/>
      <c r="L398" s="371"/>
      <c r="M398" s="372" t="s">
        <v>963</v>
      </c>
      <c r="N398" s="367"/>
    </row>
    <row r="399" spans="3:14" hidden="1" outlineLevel="3" x14ac:dyDescent="0.25">
      <c r="C399" s="366">
        <v>2310.61</v>
      </c>
      <c r="D399" s="369" t="s">
        <v>465</v>
      </c>
      <c r="E399" s="368">
        <v>4</v>
      </c>
      <c r="F399" s="369"/>
      <c r="G399" s="368"/>
      <c r="H399" s="369"/>
      <c r="I399" s="368" t="s">
        <v>11</v>
      </c>
      <c r="J399" s="367"/>
      <c r="K399" s="423"/>
      <c r="L399" s="371"/>
      <c r="M399" s="372" t="s">
        <v>963</v>
      </c>
      <c r="N399" s="367"/>
    </row>
    <row r="400" spans="3:14" hidden="1" outlineLevel="3" x14ac:dyDescent="0.25">
      <c r="C400" s="366">
        <v>2310.62</v>
      </c>
      <c r="D400" s="369" t="s">
        <v>466</v>
      </c>
      <c r="E400" s="368">
        <v>4</v>
      </c>
      <c r="F400" s="369"/>
      <c r="G400" s="368"/>
      <c r="H400" s="369"/>
      <c r="I400" s="368" t="s">
        <v>11</v>
      </c>
      <c r="J400" s="367"/>
      <c r="K400" s="423"/>
      <c r="L400" s="371"/>
      <c r="M400" s="372" t="s">
        <v>963</v>
      </c>
      <c r="N400" s="367"/>
    </row>
    <row r="401" spans="3:14" outlineLevel="2" x14ac:dyDescent="0.25">
      <c r="C401" s="414">
        <v>2315</v>
      </c>
      <c r="D401" s="414" t="s">
        <v>467</v>
      </c>
      <c r="E401" s="415">
        <v>3</v>
      </c>
      <c r="F401" s="416"/>
      <c r="G401" s="415"/>
      <c r="H401" s="416"/>
      <c r="I401" s="415" t="s">
        <v>7</v>
      </c>
      <c r="J401" s="414" t="s">
        <v>467</v>
      </c>
      <c r="K401" s="435"/>
      <c r="L401" s="440">
        <f>SUM(L402)</f>
        <v>0</v>
      </c>
      <c r="M401" s="419" t="s">
        <v>963</v>
      </c>
      <c r="N401" s="417"/>
    </row>
    <row r="402" spans="3:14" outlineLevel="3" x14ac:dyDescent="0.25">
      <c r="C402" s="366">
        <v>2315.0100000000002</v>
      </c>
      <c r="D402" s="369" t="s">
        <v>468</v>
      </c>
      <c r="E402" s="368">
        <v>4</v>
      </c>
      <c r="F402" s="369"/>
      <c r="G402" s="368"/>
      <c r="H402" s="369"/>
      <c r="I402" s="368" t="s">
        <v>7</v>
      </c>
      <c r="J402" s="367"/>
      <c r="K402" s="423"/>
      <c r="L402" s="371"/>
      <c r="M402" s="372" t="s">
        <v>963</v>
      </c>
      <c r="N402" s="367"/>
    </row>
    <row r="403" spans="3:14" outlineLevel="2" x14ac:dyDescent="0.25">
      <c r="C403" s="414">
        <v>2320</v>
      </c>
      <c r="D403" s="414" t="s">
        <v>469</v>
      </c>
      <c r="E403" s="415">
        <v>3</v>
      </c>
      <c r="F403" s="416"/>
      <c r="G403" s="415"/>
      <c r="H403" s="416"/>
      <c r="I403" s="415" t="s">
        <v>7</v>
      </c>
      <c r="J403" s="414" t="s">
        <v>469</v>
      </c>
      <c r="K403" s="435"/>
      <c r="L403" s="440">
        <f>SUM(L404:L422)</f>
        <v>0</v>
      </c>
      <c r="M403" s="419" t="s">
        <v>963</v>
      </c>
      <c r="N403" s="417"/>
    </row>
    <row r="404" spans="3:14" outlineLevel="3" x14ac:dyDescent="0.25">
      <c r="C404" s="366">
        <v>2320.0100000000002</v>
      </c>
      <c r="D404" s="369" t="s">
        <v>470</v>
      </c>
      <c r="E404" s="368">
        <v>4</v>
      </c>
      <c r="F404" s="369"/>
      <c r="G404" s="368"/>
      <c r="H404" s="369"/>
      <c r="I404" s="368" t="s">
        <v>7</v>
      </c>
      <c r="J404" s="367"/>
      <c r="K404" s="423"/>
      <c r="L404" s="371"/>
      <c r="M404" s="372" t="s">
        <v>963</v>
      </c>
      <c r="N404" s="367"/>
    </row>
    <row r="405" spans="3:14" hidden="1" outlineLevel="3" x14ac:dyDescent="0.25">
      <c r="C405" s="366">
        <v>2320.11</v>
      </c>
      <c r="D405" s="369" t="s">
        <v>471</v>
      </c>
      <c r="E405" s="368">
        <v>4</v>
      </c>
      <c r="F405" s="369"/>
      <c r="G405" s="368">
        <v>2320</v>
      </c>
      <c r="H405" s="369" t="s">
        <v>472</v>
      </c>
      <c r="I405" s="368" t="s">
        <v>11</v>
      </c>
      <c r="J405" s="367"/>
      <c r="K405" s="423"/>
      <c r="L405" s="371"/>
      <c r="M405" s="372" t="s">
        <v>963</v>
      </c>
      <c r="N405" s="367"/>
    </row>
    <row r="406" spans="3:14" hidden="1" outlineLevel="3" x14ac:dyDescent="0.25">
      <c r="C406" s="366">
        <v>2320.12</v>
      </c>
      <c r="D406" s="369" t="s">
        <v>473</v>
      </c>
      <c r="E406" s="368">
        <v>4</v>
      </c>
      <c r="F406" s="369"/>
      <c r="G406" s="368"/>
      <c r="H406" s="369"/>
      <c r="I406" s="368" t="s">
        <v>11</v>
      </c>
      <c r="J406" s="367"/>
      <c r="K406" s="423"/>
      <c r="L406" s="371"/>
      <c r="M406" s="372" t="s">
        <v>963</v>
      </c>
      <c r="N406" s="367"/>
    </row>
    <row r="407" spans="3:14" hidden="1" outlineLevel="3" x14ac:dyDescent="0.25">
      <c r="C407" s="366">
        <v>2320.13</v>
      </c>
      <c r="D407" s="369" t="s">
        <v>474</v>
      </c>
      <c r="E407" s="368">
        <v>4</v>
      </c>
      <c r="F407" s="369"/>
      <c r="G407" s="368"/>
      <c r="H407" s="369"/>
      <c r="I407" s="368" t="s">
        <v>11</v>
      </c>
      <c r="J407" s="367"/>
      <c r="K407" s="423"/>
      <c r="L407" s="371"/>
      <c r="M407" s="372" t="s">
        <v>963</v>
      </c>
      <c r="N407" s="367"/>
    </row>
    <row r="408" spans="3:14" hidden="1" outlineLevel="3" x14ac:dyDescent="0.25">
      <c r="C408" s="366">
        <v>2320.14</v>
      </c>
      <c r="D408" s="369" t="s">
        <v>475</v>
      </c>
      <c r="E408" s="368">
        <v>4</v>
      </c>
      <c r="F408" s="369"/>
      <c r="G408" s="368"/>
      <c r="H408" s="369"/>
      <c r="I408" s="368" t="s">
        <v>11</v>
      </c>
      <c r="J408" s="367"/>
      <c r="K408" s="423"/>
      <c r="L408" s="371"/>
      <c r="M408" s="372" t="s">
        <v>963</v>
      </c>
      <c r="N408" s="367"/>
    </row>
    <row r="409" spans="3:14" hidden="1" outlineLevel="3" x14ac:dyDescent="0.25">
      <c r="C409" s="366">
        <v>2320.15</v>
      </c>
      <c r="D409" s="369" t="s">
        <v>476</v>
      </c>
      <c r="E409" s="368">
        <v>4</v>
      </c>
      <c r="F409" s="369"/>
      <c r="G409" s="368"/>
      <c r="H409" s="369"/>
      <c r="I409" s="368" t="s">
        <v>11</v>
      </c>
      <c r="J409" s="367"/>
      <c r="K409" s="423"/>
      <c r="L409" s="371"/>
      <c r="M409" s="372" t="s">
        <v>963</v>
      </c>
      <c r="N409" s="367"/>
    </row>
    <row r="410" spans="3:14" hidden="1" outlineLevel="3" x14ac:dyDescent="0.25">
      <c r="C410" s="366">
        <v>2320.16</v>
      </c>
      <c r="D410" s="369" t="s">
        <v>477</v>
      </c>
      <c r="E410" s="368">
        <v>4</v>
      </c>
      <c r="F410" s="369"/>
      <c r="G410" s="368"/>
      <c r="H410" s="369"/>
      <c r="I410" s="368" t="s">
        <v>11</v>
      </c>
      <c r="J410" s="367"/>
      <c r="K410" s="423"/>
      <c r="L410" s="371"/>
      <c r="M410" s="372" t="s">
        <v>963</v>
      </c>
      <c r="N410" s="367"/>
    </row>
    <row r="411" spans="3:14" hidden="1" outlineLevel="3" x14ac:dyDescent="0.25">
      <c r="C411" s="366">
        <v>2320.21</v>
      </c>
      <c r="D411" s="369" t="s">
        <v>478</v>
      </c>
      <c r="E411" s="368">
        <v>4</v>
      </c>
      <c r="F411" s="369"/>
      <c r="G411" s="368"/>
      <c r="H411" s="369"/>
      <c r="I411" s="368" t="s">
        <v>11</v>
      </c>
      <c r="J411" s="367"/>
      <c r="K411" s="423"/>
      <c r="L411" s="371"/>
      <c r="M411" s="372" t="s">
        <v>963</v>
      </c>
      <c r="N411" s="367"/>
    </row>
    <row r="412" spans="3:14" hidden="1" outlineLevel="3" x14ac:dyDescent="0.25">
      <c r="C412" s="366">
        <v>2320.2199999999998</v>
      </c>
      <c r="D412" s="369" t="s">
        <v>479</v>
      </c>
      <c r="E412" s="368">
        <v>4</v>
      </c>
      <c r="F412" s="369"/>
      <c r="G412" s="368"/>
      <c r="H412" s="369"/>
      <c r="I412" s="368" t="s">
        <v>11</v>
      </c>
      <c r="J412" s="367"/>
      <c r="K412" s="423"/>
      <c r="L412" s="371"/>
      <c r="M412" s="372" t="s">
        <v>963</v>
      </c>
      <c r="N412" s="367"/>
    </row>
    <row r="413" spans="3:14" hidden="1" outlineLevel="3" x14ac:dyDescent="0.25">
      <c r="C413" s="366">
        <v>2320.23</v>
      </c>
      <c r="D413" s="369" t="s">
        <v>480</v>
      </c>
      <c r="E413" s="368">
        <v>4</v>
      </c>
      <c r="F413" s="369"/>
      <c r="G413" s="368"/>
      <c r="H413" s="369"/>
      <c r="I413" s="368" t="s">
        <v>11</v>
      </c>
      <c r="J413" s="367"/>
      <c r="K413" s="423"/>
      <c r="L413" s="371"/>
      <c r="M413" s="372" t="s">
        <v>963</v>
      </c>
      <c r="N413" s="367"/>
    </row>
    <row r="414" spans="3:14" hidden="1" outlineLevel="3" x14ac:dyDescent="0.25">
      <c r="C414" s="366">
        <v>2320.2399999999998</v>
      </c>
      <c r="D414" s="369" t="s">
        <v>481</v>
      </c>
      <c r="E414" s="368">
        <v>4</v>
      </c>
      <c r="F414" s="369"/>
      <c r="G414" s="368"/>
      <c r="H414" s="369"/>
      <c r="I414" s="368" t="s">
        <v>11</v>
      </c>
      <c r="J414" s="367"/>
      <c r="K414" s="423"/>
      <c r="L414" s="371"/>
      <c r="M414" s="372" t="s">
        <v>963</v>
      </c>
      <c r="N414" s="367"/>
    </row>
    <row r="415" spans="3:14" hidden="1" outlineLevel="3" x14ac:dyDescent="0.25">
      <c r="C415" s="366">
        <v>2320.25</v>
      </c>
      <c r="D415" s="369" t="s">
        <v>482</v>
      </c>
      <c r="E415" s="368">
        <v>4</v>
      </c>
      <c r="F415" s="369"/>
      <c r="G415" s="368"/>
      <c r="H415" s="369"/>
      <c r="I415" s="368" t="s">
        <v>11</v>
      </c>
      <c r="J415" s="367"/>
      <c r="K415" s="423"/>
      <c r="L415" s="371"/>
      <c r="M415" s="372" t="s">
        <v>963</v>
      </c>
      <c r="N415" s="367"/>
    </row>
    <row r="416" spans="3:14" hidden="1" outlineLevel="3" x14ac:dyDescent="0.25">
      <c r="C416" s="366">
        <v>2320.2600000000002</v>
      </c>
      <c r="D416" s="369" t="s">
        <v>483</v>
      </c>
      <c r="E416" s="368">
        <v>4</v>
      </c>
      <c r="F416" s="369"/>
      <c r="G416" s="368"/>
      <c r="H416" s="369"/>
      <c r="I416" s="368" t="s">
        <v>11</v>
      </c>
      <c r="J416" s="367"/>
      <c r="K416" s="423"/>
      <c r="L416" s="371"/>
      <c r="M416" s="372" t="s">
        <v>963</v>
      </c>
      <c r="N416" s="367"/>
    </row>
    <row r="417" spans="3:14" hidden="1" outlineLevel="3" x14ac:dyDescent="0.25">
      <c r="C417" s="366">
        <v>2320.31</v>
      </c>
      <c r="D417" s="369" t="s">
        <v>484</v>
      </c>
      <c r="E417" s="368">
        <v>4</v>
      </c>
      <c r="F417" s="369"/>
      <c r="G417" s="368">
        <v>2322</v>
      </c>
      <c r="H417" s="369" t="s">
        <v>485</v>
      </c>
      <c r="I417" s="368" t="s">
        <v>11</v>
      </c>
      <c r="J417" s="367"/>
      <c r="K417" s="423"/>
      <c r="L417" s="371"/>
      <c r="M417" s="372" t="s">
        <v>963</v>
      </c>
      <c r="N417" s="367"/>
    </row>
    <row r="418" spans="3:14" hidden="1" outlineLevel="3" x14ac:dyDescent="0.25">
      <c r="C418" s="366">
        <v>2320.3200000000002</v>
      </c>
      <c r="D418" s="369" t="s">
        <v>486</v>
      </c>
      <c r="E418" s="368">
        <v>4</v>
      </c>
      <c r="F418" s="369"/>
      <c r="G418" s="368"/>
      <c r="H418" s="369"/>
      <c r="I418" s="368" t="s">
        <v>11</v>
      </c>
      <c r="J418" s="367"/>
      <c r="K418" s="423"/>
      <c r="L418" s="371"/>
      <c r="M418" s="372" t="s">
        <v>963</v>
      </c>
      <c r="N418" s="367"/>
    </row>
    <row r="419" spans="3:14" hidden="1" outlineLevel="3" x14ac:dyDescent="0.25">
      <c r="C419" s="366">
        <v>2320.33</v>
      </c>
      <c r="D419" s="369" t="s">
        <v>487</v>
      </c>
      <c r="E419" s="368">
        <v>4</v>
      </c>
      <c r="F419" s="369"/>
      <c r="G419" s="368"/>
      <c r="H419" s="369"/>
      <c r="I419" s="368" t="s">
        <v>11</v>
      </c>
      <c r="J419" s="367"/>
      <c r="K419" s="423"/>
      <c r="L419" s="371"/>
      <c r="M419" s="372" t="s">
        <v>963</v>
      </c>
      <c r="N419" s="367"/>
    </row>
    <row r="420" spans="3:14" hidden="1" outlineLevel="3" x14ac:dyDescent="0.25">
      <c r="C420" s="366">
        <v>2320.34</v>
      </c>
      <c r="D420" s="369" t="s">
        <v>488</v>
      </c>
      <c r="E420" s="368">
        <v>4</v>
      </c>
      <c r="F420" s="369"/>
      <c r="G420" s="368"/>
      <c r="H420" s="369"/>
      <c r="I420" s="368" t="s">
        <v>11</v>
      </c>
      <c r="J420" s="367"/>
      <c r="K420" s="423"/>
      <c r="L420" s="371"/>
      <c r="M420" s="372" t="s">
        <v>963</v>
      </c>
      <c r="N420" s="367"/>
    </row>
    <row r="421" spans="3:14" hidden="1" outlineLevel="3" x14ac:dyDescent="0.25">
      <c r="C421" s="366">
        <v>2320.35</v>
      </c>
      <c r="D421" s="369" t="s">
        <v>489</v>
      </c>
      <c r="E421" s="368">
        <v>4</v>
      </c>
      <c r="F421" s="369"/>
      <c r="G421" s="368"/>
      <c r="H421" s="369"/>
      <c r="I421" s="368" t="s">
        <v>11</v>
      </c>
      <c r="J421" s="367"/>
      <c r="K421" s="423"/>
      <c r="L421" s="371"/>
      <c r="M421" s="372" t="s">
        <v>963</v>
      </c>
      <c r="N421" s="367"/>
    </row>
    <row r="422" spans="3:14" hidden="1" outlineLevel="3" x14ac:dyDescent="0.25">
      <c r="C422" s="366">
        <v>2320.36</v>
      </c>
      <c r="D422" s="369" t="s">
        <v>490</v>
      </c>
      <c r="E422" s="368">
        <v>4</v>
      </c>
      <c r="F422" s="369"/>
      <c r="G422" s="368"/>
      <c r="H422" s="369"/>
      <c r="I422" s="368" t="s">
        <v>11</v>
      </c>
      <c r="J422" s="367"/>
      <c r="K422" s="423"/>
      <c r="L422" s="371"/>
      <c r="M422" s="372" t="s">
        <v>963</v>
      </c>
      <c r="N422" s="367"/>
    </row>
    <row r="423" spans="3:14" outlineLevel="2" x14ac:dyDescent="0.25">
      <c r="C423" s="414">
        <v>2330</v>
      </c>
      <c r="D423" s="414" t="s">
        <v>491</v>
      </c>
      <c r="E423" s="415">
        <v>3</v>
      </c>
      <c r="F423" s="416"/>
      <c r="G423" s="415"/>
      <c r="H423" s="416"/>
      <c r="I423" s="415" t="s">
        <v>7</v>
      </c>
      <c r="J423" s="414" t="s">
        <v>491</v>
      </c>
      <c r="K423" s="435"/>
      <c r="L423" s="440">
        <f>SUM(L424:L434)</f>
        <v>0</v>
      </c>
      <c r="M423" s="419" t="s">
        <v>963</v>
      </c>
      <c r="N423" s="417"/>
    </row>
    <row r="424" spans="3:14" hidden="1" outlineLevel="3" x14ac:dyDescent="0.25">
      <c r="C424" s="366">
        <v>2330.0100000000002</v>
      </c>
      <c r="D424" s="369" t="s">
        <v>492</v>
      </c>
      <c r="E424" s="368">
        <v>4</v>
      </c>
      <c r="F424" s="369"/>
      <c r="G424" s="368">
        <v>2330</v>
      </c>
      <c r="H424" s="369" t="s">
        <v>493</v>
      </c>
      <c r="I424" s="368" t="s">
        <v>11</v>
      </c>
      <c r="J424" s="367"/>
      <c r="K424" s="423"/>
      <c r="L424" s="371"/>
      <c r="M424" s="372" t="s">
        <v>963</v>
      </c>
      <c r="N424" s="367"/>
    </row>
    <row r="425" spans="3:14" hidden="1" outlineLevel="3" x14ac:dyDescent="0.25">
      <c r="C425" s="366">
        <v>2330.11</v>
      </c>
      <c r="D425" s="369" t="s">
        <v>332</v>
      </c>
      <c r="E425" s="368">
        <v>4</v>
      </c>
      <c r="F425" s="369"/>
      <c r="G425" s="368"/>
      <c r="H425" s="369"/>
      <c r="I425" s="368" t="s">
        <v>11</v>
      </c>
      <c r="J425" s="367"/>
      <c r="K425" s="392"/>
      <c r="L425" s="371"/>
      <c r="M425" s="372" t="s">
        <v>963</v>
      </c>
      <c r="N425" s="373"/>
    </row>
    <row r="426" spans="3:14" outlineLevel="3" x14ac:dyDescent="0.25">
      <c r="C426" s="366">
        <v>2330.21</v>
      </c>
      <c r="D426" s="369" t="s">
        <v>494</v>
      </c>
      <c r="E426" s="368">
        <v>4</v>
      </c>
      <c r="F426" s="369"/>
      <c r="G426" s="368"/>
      <c r="H426" s="369"/>
      <c r="I426" s="368" t="s">
        <v>7</v>
      </c>
      <c r="J426" s="367" t="s">
        <v>1122</v>
      </c>
      <c r="K426" s="423"/>
      <c r="L426" s="371"/>
      <c r="M426" s="372" t="s">
        <v>963</v>
      </c>
      <c r="N426" s="367" t="s">
        <v>1122</v>
      </c>
    </row>
    <row r="427" spans="3:14" outlineLevel="3" x14ac:dyDescent="0.25">
      <c r="C427" s="366">
        <v>2330.2199999999998</v>
      </c>
      <c r="D427" s="369" t="s">
        <v>495</v>
      </c>
      <c r="E427" s="368">
        <v>4</v>
      </c>
      <c r="F427" s="369"/>
      <c r="G427" s="368">
        <v>2331</v>
      </c>
      <c r="H427" s="367" t="s">
        <v>496</v>
      </c>
      <c r="I427" s="368" t="s">
        <v>7</v>
      </c>
      <c r="J427" s="367"/>
      <c r="K427" s="423"/>
      <c r="L427" s="371"/>
      <c r="M427" s="372" t="s">
        <v>963</v>
      </c>
      <c r="N427" s="367"/>
    </row>
    <row r="428" spans="3:14" hidden="1" outlineLevel="3" x14ac:dyDescent="0.25">
      <c r="C428" s="366">
        <v>2330.31</v>
      </c>
      <c r="D428" s="369" t="s">
        <v>336</v>
      </c>
      <c r="E428" s="368">
        <v>4</v>
      </c>
      <c r="F428" s="369"/>
      <c r="G428" s="368">
        <v>2332</v>
      </c>
      <c r="H428" s="367" t="s">
        <v>497</v>
      </c>
      <c r="I428" s="368" t="s">
        <v>11</v>
      </c>
      <c r="J428" s="367"/>
      <c r="K428" s="423"/>
      <c r="L428" s="371"/>
      <c r="M428" s="372" t="s">
        <v>963</v>
      </c>
      <c r="N428" s="367"/>
    </row>
    <row r="429" spans="3:14" outlineLevel="3" x14ac:dyDescent="0.25">
      <c r="C429" s="366">
        <v>2330.3200000000002</v>
      </c>
      <c r="D429" s="369" t="s">
        <v>338</v>
      </c>
      <c r="E429" s="368">
        <v>4</v>
      </c>
      <c r="F429" s="369"/>
      <c r="G429" s="368"/>
      <c r="H429" s="369"/>
      <c r="I429" s="368" t="s">
        <v>7</v>
      </c>
      <c r="J429" s="367"/>
      <c r="K429" s="423"/>
      <c r="L429" s="371"/>
      <c r="M429" s="372" t="s">
        <v>963</v>
      </c>
      <c r="N429" s="367"/>
    </row>
    <row r="430" spans="3:14" hidden="1" outlineLevel="3" x14ac:dyDescent="0.25">
      <c r="C430" s="366">
        <v>2330.41</v>
      </c>
      <c r="D430" s="369" t="s">
        <v>340</v>
      </c>
      <c r="E430" s="368">
        <v>4</v>
      </c>
      <c r="F430" s="369"/>
      <c r="G430" s="368"/>
      <c r="H430" s="369"/>
      <c r="I430" s="368" t="s">
        <v>11</v>
      </c>
      <c r="J430" s="367"/>
      <c r="K430" s="392"/>
      <c r="L430" s="371"/>
      <c r="M430" s="372" t="s">
        <v>963</v>
      </c>
      <c r="N430" s="373"/>
    </row>
    <row r="431" spans="3:14" hidden="1" outlineLevel="3" x14ac:dyDescent="0.25">
      <c r="C431" s="366">
        <v>2330.5100000000002</v>
      </c>
      <c r="D431" s="369" t="s">
        <v>342</v>
      </c>
      <c r="E431" s="368">
        <v>4</v>
      </c>
      <c r="F431" s="369"/>
      <c r="G431" s="368"/>
      <c r="H431" s="369"/>
      <c r="I431" s="368" t="s">
        <v>11</v>
      </c>
      <c r="J431" s="367"/>
      <c r="K431" s="392"/>
      <c r="L431" s="371"/>
      <c r="M431" s="372" t="s">
        <v>963</v>
      </c>
      <c r="N431" s="373"/>
    </row>
    <row r="432" spans="3:14" hidden="1" outlineLevel="3" x14ac:dyDescent="0.25">
      <c r="C432" s="366">
        <v>2330.52</v>
      </c>
      <c r="D432" s="369" t="s">
        <v>344</v>
      </c>
      <c r="E432" s="368">
        <v>4</v>
      </c>
      <c r="F432" s="369"/>
      <c r="G432" s="368"/>
      <c r="H432" s="369"/>
      <c r="I432" s="368" t="s">
        <v>11</v>
      </c>
      <c r="J432" s="367"/>
      <c r="K432" s="423"/>
      <c r="L432" s="371"/>
      <c r="M432" s="372" t="s">
        <v>963</v>
      </c>
      <c r="N432" s="367"/>
    </row>
    <row r="433" spans="3:14" hidden="1" outlineLevel="3" x14ac:dyDescent="0.25">
      <c r="C433" s="366">
        <v>2330.5300000000002</v>
      </c>
      <c r="D433" s="369" t="s">
        <v>346</v>
      </c>
      <c r="E433" s="368">
        <v>4</v>
      </c>
      <c r="F433" s="369"/>
      <c r="G433" s="368"/>
      <c r="H433" s="369"/>
      <c r="I433" s="368" t="s">
        <v>11</v>
      </c>
      <c r="J433" s="367"/>
      <c r="K433" s="423"/>
      <c r="L433" s="371"/>
      <c r="M433" s="372" t="s">
        <v>963</v>
      </c>
      <c r="N433" s="367"/>
    </row>
    <row r="434" spans="3:14" outlineLevel="3" x14ac:dyDescent="0.25">
      <c r="C434" s="366">
        <v>2330.61</v>
      </c>
      <c r="D434" s="369" t="s">
        <v>348</v>
      </c>
      <c r="E434" s="368">
        <v>4</v>
      </c>
      <c r="F434" s="369"/>
      <c r="G434" s="368"/>
      <c r="H434" s="369"/>
      <c r="I434" s="368" t="s">
        <v>7</v>
      </c>
      <c r="J434" s="367"/>
      <c r="K434" s="423"/>
      <c r="L434" s="371"/>
      <c r="M434" s="372" t="s">
        <v>963</v>
      </c>
      <c r="N434" s="367"/>
    </row>
    <row r="435" spans="3:14" hidden="1" outlineLevel="2" x14ac:dyDescent="0.25">
      <c r="C435" s="414">
        <v>2340</v>
      </c>
      <c r="D435" s="414" t="s">
        <v>498</v>
      </c>
      <c r="E435" s="415">
        <v>3</v>
      </c>
      <c r="F435" s="416"/>
      <c r="G435" s="415"/>
      <c r="H435" s="416"/>
      <c r="I435" s="415" t="s">
        <v>11</v>
      </c>
      <c r="J435" s="417"/>
      <c r="K435" s="435"/>
      <c r="L435" s="419">
        <f>SUM(L436)</f>
        <v>0</v>
      </c>
      <c r="M435" s="419" t="s">
        <v>963</v>
      </c>
      <c r="N435" s="417"/>
    </row>
    <row r="436" spans="3:14" hidden="1" outlineLevel="3" x14ac:dyDescent="0.25">
      <c r="C436" s="366">
        <v>2340.0100000000002</v>
      </c>
      <c r="D436" s="369" t="s">
        <v>499</v>
      </c>
      <c r="E436" s="368">
        <v>4</v>
      </c>
      <c r="F436" s="369"/>
      <c r="G436" s="368">
        <v>2340</v>
      </c>
      <c r="H436" s="369" t="s">
        <v>500</v>
      </c>
      <c r="I436" s="368" t="s">
        <v>11</v>
      </c>
      <c r="J436" s="367"/>
      <c r="K436" s="423"/>
      <c r="L436" s="371"/>
      <c r="M436" s="372" t="s">
        <v>963</v>
      </c>
      <c r="N436" s="367"/>
    </row>
    <row r="437" spans="3:14" outlineLevel="2" collapsed="1" x14ac:dyDescent="0.25">
      <c r="C437" s="414">
        <v>2350</v>
      </c>
      <c r="D437" s="414" t="s">
        <v>501</v>
      </c>
      <c r="E437" s="415">
        <v>3</v>
      </c>
      <c r="F437" s="416"/>
      <c r="G437" s="415"/>
      <c r="H437" s="416"/>
      <c r="I437" s="415" t="s">
        <v>7</v>
      </c>
      <c r="J437" s="414" t="s">
        <v>501</v>
      </c>
      <c r="K437" s="435"/>
      <c r="L437" s="440">
        <f>SUM(L438:L441)</f>
        <v>0</v>
      </c>
      <c r="M437" s="419" t="s">
        <v>963</v>
      </c>
      <c r="N437" s="417"/>
    </row>
    <row r="438" spans="3:14" outlineLevel="3" x14ac:dyDescent="0.25">
      <c r="C438" s="366">
        <v>2350.0100000000002</v>
      </c>
      <c r="D438" s="369" t="s">
        <v>120</v>
      </c>
      <c r="E438" s="368">
        <v>4</v>
      </c>
      <c r="F438" s="369"/>
      <c r="G438" s="368"/>
      <c r="H438" s="369"/>
      <c r="I438" s="368" t="s">
        <v>7</v>
      </c>
      <c r="J438" s="367"/>
      <c r="K438" s="423"/>
      <c r="L438" s="371"/>
      <c r="M438" s="372" t="s">
        <v>963</v>
      </c>
      <c r="N438" s="367"/>
    </row>
    <row r="439" spans="3:14" hidden="1" outlineLevel="3" x14ac:dyDescent="0.25">
      <c r="C439" s="366">
        <v>2350.11</v>
      </c>
      <c r="D439" s="369" t="s">
        <v>122</v>
      </c>
      <c r="E439" s="368">
        <v>4</v>
      </c>
      <c r="F439" s="369"/>
      <c r="G439" s="368"/>
      <c r="H439" s="369"/>
      <c r="I439" s="368" t="s">
        <v>11</v>
      </c>
      <c r="J439" s="367"/>
      <c r="K439" s="423"/>
      <c r="L439" s="371"/>
      <c r="M439" s="372" t="s">
        <v>963</v>
      </c>
      <c r="N439" s="367"/>
    </row>
    <row r="440" spans="3:14" hidden="1" outlineLevel="3" x14ac:dyDescent="0.25">
      <c r="C440" s="366">
        <v>2350.21</v>
      </c>
      <c r="D440" s="369" t="s">
        <v>128</v>
      </c>
      <c r="E440" s="368">
        <v>4</v>
      </c>
      <c r="F440" s="369"/>
      <c r="G440" s="368"/>
      <c r="H440" s="369"/>
      <c r="I440" s="368" t="s">
        <v>11</v>
      </c>
      <c r="J440" s="367"/>
      <c r="K440" s="423"/>
      <c r="L440" s="371"/>
      <c r="M440" s="372" t="s">
        <v>963</v>
      </c>
      <c r="N440" s="367"/>
    </row>
    <row r="441" spans="3:14" hidden="1" outlineLevel="3" x14ac:dyDescent="0.25">
      <c r="C441" s="366">
        <v>2350.91</v>
      </c>
      <c r="D441" s="369" t="s">
        <v>134</v>
      </c>
      <c r="E441" s="368">
        <v>4</v>
      </c>
      <c r="F441" s="369"/>
      <c r="G441" s="368"/>
      <c r="H441" s="369"/>
      <c r="I441" s="368" t="s">
        <v>11</v>
      </c>
      <c r="J441" s="367"/>
      <c r="K441" s="423"/>
      <c r="L441" s="371"/>
      <c r="M441" s="372" t="s">
        <v>963</v>
      </c>
      <c r="N441" s="367"/>
    </row>
    <row r="442" spans="3:14" outlineLevel="2" x14ac:dyDescent="0.25">
      <c r="C442" s="414">
        <v>2390</v>
      </c>
      <c r="D442" s="414" t="s">
        <v>502</v>
      </c>
      <c r="E442" s="415">
        <v>3</v>
      </c>
      <c r="F442" s="416"/>
      <c r="G442" s="415"/>
      <c r="H442" s="416"/>
      <c r="I442" s="415" t="s">
        <v>7</v>
      </c>
      <c r="J442" s="414" t="s">
        <v>502</v>
      </c>
      <c r="K442" s="435"/>
      <c r="L442" s="440">
        <f>SUM(L443:L479)</f>
        <v>0</v>
      </c>
      <c r="M442" s="419" t="s">
        <v>963</v>
      </c>
      <c r="N442" s="417"/>
    </row>
    <row r="443" spans="3:14" outlineLevel="3" x14ac:dyDescent="0.25">
      <c r="C443" s="366">
        <v>2390.0100000000002</v>
      </c>
      <c r="D443" s="369" t="s">
        <v>503</v>
      </c>
      <c r="E443" s="368">
        <v>4</v>
      </c>
      <c r="F443" s="369"/>
      <c r="G443" s="368">
        <v>2390</v>
      </c>
      <c r="H443" s="369" t="s">
        <v>504</v>
      </c>
      <c r="I443" s="368" t="s">
        <v>7</v>
      </c>
      <c r="J443" s="367"/>
      <c r="K443" s="423"/>
      <c r="L443" s="371"/>
      <c r="M443" s="372" t="s">
        <v>963</v>
      </c>
      <c r="N443" s="367"/>
    </row>
    <row r="444" spans="3:14" hidden="1" outlineLevel="3" x14ac:dyDescent="0.25">
      <c r="C444" s="366">
        <v>2390.11</v>
      </c>
      <c r="D444" s="369" t="s">
        <v>505</v>
      </c>
      <c r="E444" s="368">
        <v>4</v>
      </c>
      <c r="F444" s="369"/>
      <c r="G444" s="368"/>
      <c r="H444" s="369"/>
      <c r="I444" s="368" t="s">
        <v>11</v>
      </c>
      <c r="J444" s="367"/>
      <c r="K444" s="423"/>
      <c r="L444" s="371"/>
      <c r="M444" s="372" t="s">
        <v>963</v>
      </c>
      <c r="N444" s="367"/>
    </row>
    <row r="445" spans="3:14" hidden="1" outlineLevel="3" x14ac:dyDescent="0.25">
      <c r="C445" s="366">
        <v>2390.31</v>
      </c>
      <c r="D445" s="369" t="s">
        <v>402</v>
      </c>
      <c r="E445" s="368">
        <v>4</v>
      </c>
      <c r="F445" s="369"/>
      <c r="G445" s="368"/>
      <c r="H445" s="369"/>
      <c r="I445" s="368" t="s">
        <v>11</v>
      </c>
      <c r="J445" s="367"/>
      <c r="K445" s="423"/>
      <c r="L445" s="371"/>
      <c r="M445" s="372" t="s">
        <v>963</v>
      </c>
      <c r="N445" s="367"/>
    </row>
    <row r="446" spans="3:14" hidden="1" outlineLevel="3" x14ac:dyDescent="0.25">
      <c r="C446" s="366">
        <v>2390.3200000000002</v>
      </c>
      <c r="D446" s="369" t="s">
        <v>403</v>
      </c>
      <c r="E446" s="368">
        <v>4</v>
      </c>
      <c r="F446" s="369"/>
      <c r="G446" s="368"/>
      <c r="H446" s="369"/>
      <c r="I446" s="368" t="s">
        <v>11</v>
      </c>
      <c r="J446" s="367"/>
      <c r="K446" s="423"/>
      <c r="L446" s="371"/>
      <c r="M446" s="372" t="s">
        <v>963</v>
      </c>
      <c r="N446" s="367"/>
    </row>
    <row r="447" spans="3:14" hidden="1" outlineLevel="3" x14ac:dyDescent="0.25">
      <c r="C447" s="366">
        <v>2390.33</v>
      </c>
      <c r="D447" s="369" t="s">
        <v>404</v>
      </c>
      <c r="E447" s="368">
        <v>4</v>
      </c>
      <c r="F447" s="369"/>
      <c r="G447" s="368"/>
      <c r="H447" s="369"/>
      <c r="I447" s="368" t="s">
        <v>11</v>
      </c>
      <c r="J447" s="367"/>
      <c r="K447" s="423"/>
      <c r="L447" s="371"/>
      <c r="M447" s="372" t="s">
        <v>963</v>
      </c>
      <c r="N447" s="367"/>
    </row>
    <row r="448" spans="3:14" hidden="1" outlineLevel="3" x14ac:dyDescent="0.25">
      <c r="C448" s="366">
        <v>2390.34</v>
      </c>
      <c r="D448" s="369" t="s">
        <v>405</v>
      </c>
      <c r="E448" s="368">
        <v>4</v>
      </c>
      <c r="F448" s="369"/>
      <c r="G448" s="368"/>
      <c r="H448" s="369"/>
      <c r="I448" s="368" t="s">
        <v>11</v>
      </c>
      <c r="J448" s="367"/>
      <c r="K448" s="392"/>
      <c r="L448" s="371"/>
      <c r="M448" s="372" t="s">
        <v>963</v>
      </c>
      <c r="N448" s="373"/>
    </row>
    <row r="449" spans="3:14" hidden="1" outlineLevel="3" x14ac:dyDescent="0.25">
      <c r="C449" s="366">
        <v>2390.35</v>
      </c>
      <c r="D449" s="369" t="s">
        <v>406</v>
      </c>
      <c r="E449" s="368">
        <v>4</v>
      </c>
      <c r="F449" s="369"/>
      <c r="G449" s="368"/>
      <c r="H449" s="369"/>
      <c r="I449" s="368" t="s">
        <v>11</v>
      </c>
      <c r="J449" s="367"/>
      <c r="K449" s="423"/>
      <c r="L449" s="371"/>
      <c r="M449" s="372" t="s">
        <v>963</v>
      </c>
      <c r="N449" s="367"/>
    </row>
    <row r="450" spans="3:14" hidden="1" outlineLevel="3" x14ac:dyDescent="0.25">
      <c r="C450" s="366">
        <v>2390.39</v>
      </c>
      <c r="D450" s="369" t="s">
        <v>407</v>
      </c>
      <c r="E450" s="368">
        <v>4</v>
      </c>
      <c r="F450" s="369"/>
      <c r="G450" s="368"/>
      <c r="H450" s="369"/>
      <c r="I450" s="368" t="s">
        <v>11</v>
      </c>
      <c r="J450" s="367"/>
      <c r="K450" s="423"/>
      <c r="L450" s="371"/>
      <c r="M450" s="372" t="s">
        <v>963</v>
      </c>
      <c r="N450" s="367"/>
    </row>
    <row r="451" spans="3:14" hidden="1" outlineLevel="3" x14ac:dyDescent="0.25">
      <c r="C451" s="366">
        <v>2390.41</v>
      </c>
      <c r="D451" s="369" t="s">
        <v>408</v>
      </c>
      <c r="E451" s="368">
        <v>4</v>
      </c>
      <c r="F451" s="369"/>
      <c r="G451" s="368"/>
      <c r="H451" s="369"/>
      <c r="I451" s="368" t="s">
        <v>11</v>
      </c>
      <c r="J451" s="367"/>
      <c r="K451" s="423"/>
      <c r="L451" s="371"/>
      <c r="M451" s="372" t="s">
        <v>963</v>
      </c>
      <c r="N451" s="367"/>
    </row>
    <row r="452" spans="3:14" hidden="1" outlineLevel="3" x14ac:dyDescent="0.25">
      <c r="C452" s="366">
        <v>2390.42</v>
      </c>
      <c r="D452" s="369" t="s">
        <v>409</v>
      </c>
      <c r="E452" s="368">
        <v>4</v>
      </c>
      <c r="F452" s="369"/>
      <c r="G452" s="368"/>
      <c r="H452" s="369"/>
      <c r="I452" s="368" t="s">
        <v>11</v>
      </c>
      <c r="J452" s="367"/>
      <c r="K452" s="423"/>
      <c r="L452" s="371"/>
      <c r="M452" s="372" t="s">
        <v>963</v>
      </c>
      <c r="N452" s="367"/>
    </row>
    <row r="453" spans="3:14" hidden="1" outlineLevel="3" x14ac:dyDescent="0.25">
      <c r="C453" s="366">
        <v>2390.4299999999998</v>
      </c>
      <c r="D453" s="369" t="s">
        <v>410</v>
      </c>
      <c r="E453" s="368">
        <v>4</v>
      </c>
      <c r="F453" s="369"/>
      <c r="G453" s="368"/>
      <c r="H453" s="369"/>
      <c r="I453" s="368" t="s">
        <v>11</v>
      </c>
      <c r="J453" s="367"/>
      <c r="K453" s="423"/>
      <c r="L453" s="371"/>
      <c r="M453" s="372" t="s">
        <v>963</v>
      </c>
      <c r="N453" s="367"/>
    </row>
    <row r="454" spans="3:14" hidden="1" outlineLevel="3" x14ac:dyDescent="0.25">
      <c r="C454" s="366">
        <v>2390.4899999999998</v>
      </c>
      <c r="D454" s="369" t="s">
        <v>411</v>
      </c>
      <c r="E454" s="368">
        <v>4</v>
      </c>
      <c r="F454" s="369"/>
      <c r="G454" s="368"/>
      <c r="H454" s="369"/>
      <c r="I454" s="368" t="s">
        <v>11</v>
      </c>
      <c r="J454" s="367"/>
      <c r="K454" s="423"/>
      <c r="L454" s="371"/>
      <c r="M454" s="372" t="s">
        <v>963</v>
      </c>
      <c r="N454" s="367"/>
    </row>
    <row r="455" spans="3:14" hidden="1" outlineLevel="3" x14ac:dyDescent="0.25">
      <c r="C455" s="366">
        <v>2390.5100000000002</v>
      </c>
      <c r="D455" s="369" t="s">
        <v>412</v>
      </c>
      <c r="E455" s="368">
        <v>4</v>
      </c>
      <c r="F455" s="369"/>
      <c r="G455" s="368"/>
      <c r="H455" s="369"/>
      <c r="I455" s="368" t="s">
        <v>11</v>
      </c>
      <c r="J455" s="367"/>
      <c r="K455" s="423"/>
      <c r="L455" s="371"/>
      <c r="M455" s="372" t="s">
        <v>963</v>
      </c>
      <c r="N455" s="367"/>
    </row>
    <row r="456" spans="3:14" hidden="1" outlineLevel="3" x14ac:dyDescent="0.25">
      <c r="C456" s="366">
        <v>2390.52</v>
      </c>
      <c r="D456" s="369" t="s">
        <v>413</v>
      </c>
      <c r="E456" s="368">
        <v>4</v>
      </c>
      <c r="F456" s="369"/>
      <c r="G456" s="368"/>
      <c r="H456" s="369"/>
      <c r="I456" s="368" t="s">
        <v>11</v>
      </c>
      <c r="J456" s="367"/>
      <c r="K456" s="423"/>
      <c r="L456" s="371"/>
      <c r="M456" s="372" t="s">
        <v>963</v>
      </c>
      <c r="N456" s="367"/>
    </row>
    <row r="457" spans="3:14" hidden="1" outlineLevel="3" x14ac:dyDescent="0.25">
      <c r="C457" s="366">
        <v>2390.5300000000002</v>
      </c>
      <c r="D457" s="369" t="s">
        <v>414</v>
      </c>
      <c r="E457" s="368">
        <v>4</v>
      </c>
      <c r="F457" s="369"/>
      <c r="G457" s="368"/>
      <c r="H457" s="369"/>
      <c r="I457" s="368" t="s">
        <v>11</v>
      </c>
      <c r="J457" s="367"/>
      <c r="K457" s="423"/>
      <c r="L457" s="371"/>
      <c r="M457" s="372" t="s">
        <v>963</v>
      </c>
      <c r="N457" s="367"/>
    </row>
    <row r="458" spans="3:14" hidden="1" outlineLevel="3" x14ac:dyDescent="0.25">
      <c r="C458" s="366">
        <v>2390.54</v>
      </c>
      <c r="D458" s="369" t="s">
        <v>415</v>
      </c>
      <c r="E458" s="368">
        <v>4</v>
      </c>
      <c r="F458" s="369"/>
      <c r="G458" s="368"/>
      <c r="H458" s="369"/>
      <c r="I458" s="368" t="s">
        <v>11</v>
      </c>
      <c r="J458" s="367"/>
      <c r="K458" s="423"/>
      <c r="L458" s="371"/>
      <c r="M458" s="372" t="s">
        <v>963</v>
      </c>
      <c r="N458" s="367"/>
    </row>
    <row r="459" spans="3:14" hidden="1" outlineLevel="3" x14ac:dyDescent="0.25">
      <c r="C459" s="366">
        <v>2390.5500000000002</v>
      </c>
      <c r="D459" s="369" t="s">
        <v>416</v>
      </c>
      <c r="E459" s="368">
        <v>4</v>
      </c>
      <c r="F459" s="369"/>
      <c r="G459" s="368"/>
      <c r="H459" s="369"/>
      <c r="I459" s="368" t="s">
        <v>11</v>
      </c>
      <c r="J459" s="367"/>
      <c r="K459" s="423"/>
      <c r="L459" s="371"/>
      <c r="M459" s="372" t="s">
        <v>963</v>
      </c>
      <c r="N459" s="367"/>
    </row>
    <row r="460" spans="3:14" hidden="1" outlineLevel="3" x14ac:dyDescent="0.25">
      <c r="C460" s="366">
        <v>2390.56</v>
      </c>
      <c r="D460" s="369" t="s">
        <v>417</v>
      </c>
      <c r="E460" s="368">
        <v>4</v>
      </c>
      <c r="F460" s="369"/>
      <c r="G460" s="368"/>
      <c r="H460" s="369"/>
      <c r="I460" s="368" t="s">
        <v>11</v>
      </c>
      <c r="J460" s="367"/>
      <c r="K460" s="423"/>
      <c r="L460" s="371"/>
      <c r="M460" s="372" t="s">
        <v>963</v>
      </c>
      <c r="N460" s="367"/>
    </row>
    <row r="461" spans="3:14" hidden="1" outlineLevel="3" x14ac:dyDescent="0.25">
      <c r="C461" s="366">
        <v>2390.61</v>
      </c>
      <c r="D461" s="369" t="s">
        <v>418</v>
      </c>
      <c r="E461" s="368">
        <v>4</v>
      </c>
      <c r="F461" s="369"/>
      <c r="G461" s="368"/>
      <c r="H461" s="369"/>
      <c r="I461" s="368" t="s">
        <v>11</v>
      </c>
      <c r="J461" s="367"/>
      <c r="K461" s="423"/>
      <c r="L461" s="371"/>
      <c r="M461" s="372" t="s">
        <v>963</v>
      </c>
      <c r="N461" s="367"/>
    </row>
    <row r="462" spans="3:14" hidden="1" outlineLevel="3" x14ac:dyDescent="0.25">
      <c r="C462" s="366">
        <v>2390.62</v>
      </c>
      <c r="D462" s="369" t="s">
        <v>419</v>
      </c>
      <c r="E462" s="368">
        <v>4</v>
      </c>
      <c r="F462" s="369"/>
      <c r="G462" s="368"/>
      <c r="H462" s="369"/>
      <c r="I462" s="368" t="s">
        <v>11</v>
      </c>
      <c r="J462" s="367"/>
      <c r="K462" s="423"/>
      <c r="L462" s="371"/>
      <c r="M462" s="372" t="s">
        <v>963</v>
      </c>
      <c r="N462" s="367"/>
    </row>
    <row r="463" spans="3:14" hidden="1" outlineLevel="3" x14ac:dyDescent="0.25">
      <c r="C463" s="366">
        <v>2390.63</v>
      </c>
      <c r="D463" s="369" t="s">
        <v>420</v>
      </c>
      <c r="E463" s="368">
        <v>4</v>
      </c>
      <c r="F463" s="369"/>
      <c r="G463" s="368"/>
      <c r="H463" s="369"/>
      <c r="I463" s="368" t="s">
        <v>11</v>
      </c>
      <c r="J463" s="367"/>
      <c r="K463" s="423"/>
      <c r="L463" s="371"/>
      <c r="M463" s="372" t="s">
        <v>963</v>
      </c>
      <c r="N463" s="367"/>
    </row>
    <row r="464" spans="3:14" hidden="1" outlineLevel="3" x14ac:dyDescent="0.25">
      <c r="C464" s="366">
        <v>2390.64</v>
      </c>
      <c r="D464" s="369" t="s">
        <v>421</v>
      </c>
      <c r="E464" s="368">
        <v>4</v>
      </c>
      <c r="F464" s="369"/>
      <c r="G464" s="368"/>
      <c r="H464" s="369"/>
      <c r="I464" s="368" t="s">
        <v>11</v>
      </c>
      <c r="J464" s="367"/>
      <c r="K464" s="423"/>
      <c r="L464" s="371"/>
      <c r="M464" s="372" t="s">
        <v>963</v>
      </c>
      <c r="N464" s="367"/>
    </row>
    <row r="465" spans="3:14" hidden="1" outlineLevel="3" x14ac:dyDescent="0.25">
      <c r="C465" s="366">
        <v>2390.71</v>
      </c>
      <c r="D465" s="369" t="s">
        <v>422</v>
      </c>
      <c r="E465" s="368">
        <v>4</v>
      </c>
      <c r="F465" s="369"/>
      <c r="G465" s="368"/>
      <c r="H465" s="369"/>
      <c r="I465" s="368" t="s">
        <v>11</v>
      </c>
      <c r="J465" s="367"/>
      <c r="K465" s="423"/>
      <c r="L465" s="371"/>
      <c r="M465" s="372" t="s">
        <v>963</v>
      </c>
      <c r="N465" s="367"/>
    </row>
    <row r="466" spans="3:14" hidden="1" outlineLevel="3" x14ac:dyDescent="0.25">
      <c r="C466" s="366">
        <v>2390.7199999999998</v>
      </c>
      <c r="D466" s="369" t="s">
        <v>423</v>
      </c>
      <c r="E466" s="368">
        <v>4</v>
      </c>
      <c r="F466" s="369"/>
      <c r="G466" s="368"/>
      <c r="H466" s="369"/>
      <c r="I466" s="368" t="s">
        <v>11</v>
      </c>
      <c r="J466" s="367"/>
      <c r="K466" s="423"/>
      <c r="L466" s="371"/>
      <c r="M466" s="372" t="s">
        <v>963</v>
      </c>
      <c r="N466" s="367"/>
    </row>
    <row r="467" spans="3:14" hidden="1" outlineLevel="3" x14ac:dyDescent="0.25">
      <c r="C467" s="366">
        <v>2390.73</v>
      </c>
      <c r="D467" s="369" t="s">
        <v>424</v>
      </c>
      <c r="E467" s="368">
        <v>4</v>
      </c>
      <c r="F467" s="369"/>
      <c r="G467" s="368"/>
      <c r="H467" s="369"/>
      <c r="I467" s="368" t="s">
        <v>11</v>
      </c>
      <c r="J467" s="367"/>
      <c r="K467" s="423"/>
      <c r="L467" s="371"/>
      <c r="M467" s="372" t="s">
        <v>963</v>
      </c>
      <c r="N467" s="367"/>
    </row>
    <row r="468" spans="3:14" hidden="1" outlineLevel="3" x14ac:dyDescent="0.25">
      <c r="C468" s="366">
        <v>2390.7399999999998</v>
      </c>
      <c r="D468" s="369" t="s">
        <v>425</v>
      </c>
      <c r="E468" s="368">
        <v>4</v>
      </c>
      <c r="F468" s="369"/>
      <c r="G468" s="368"/>
      <c r="H468" s="369"/>
      <c r="I468" s="368" t="s">
        <v>11</v>
      </c>
      <c r="J468" s="367"/>
      <c r="K468" s="423"/>
      <c r="L468" s="371"/>
      <c r="M468" s="372" t="s">
        <v>963</v>
      </c>
      <c r="N468" s="367"/>
    </row>
    <row r="469" spans="3:14" hidden="1" outlineLevel="3" x14ac:dyDescent="0.25">
      <c r="C469" s="366">
        <v>2390.75</v>
      </c>
      <c r="D469" s="369" t="s">
        <v>426</v>
      </c>
      <c r="E469" s="368">
        <v>4</v>
      </c>
      <c r="F469" s="369"/>
      <c r="G469" s="368"/>
      <c r="H469" s="369"/>
      <c r="I469" s="368" t="s">
        <v>11</v>
      </c>
      <c r="J469" s="367"/>
      <c r="K469" s="423"/>
      <c r="L469" s="371"/>
      <c r="M469" s="372" t="s">
        <v>963</v>
      </c>
      <c r="N469" s="367"/>
    </row>
    <row r="470" spans="3:14" hidden="1" outlineLevel="3" x14ac:dyDescent="0.25">
      <c r="C470" s="366">
        <v>2390.7600000000002</v>
      </c>
      <c r="D470" s="369" t="s">
        <v>427</v>
      </c>
      <c r="E470" s="368">
        <v>4</v>
      </c>
      <c r="F470" s="369"/>
      <c r="G470" s="368"/>
      <c r="H470" s="369"/>
      <c r="I470" s="368" t="s">
        <v>11</v>
      </c>
      <c r="J470" s="367"/>
      <c r="K470" s="423"/>
      <c r="L470" s="371"/>
      <c r="M470" s="372" t="s">
        <v>963</v>
      </c>
      <c r="N470" s="367"/>
    </row>
    <row r="471" spans="3:14" hidden="1" outlineLevel="3" x14ac:dyDescent="0.25">
      <c r="C471" s="366">
        <v>2390.81</v>
      </c>
      <c r="D471" s="369" t="s">
        <v>428</v>
      </c>
      <c r="E471" s="368">
        <v>4</v>
      </c>
      <c r="F471" s="369"/>
      <c r="G471" s="368"/>
      <c r="H471" s="369"/>
      <c r="I471" s="368" t="s">
        <v>11</v>
      </c>
      <c r="J471" s="367"/>
      <c r="K471" s="423"/>
      <c r="L471" s="371"/>
      <c r="M471" s="372" t="s">
        <v>963</v>
      </c>
      <c r="N471" s="367"/>
    </row>
    <row r="472" spans="3:14" hidden="1" outlineLevel="3" x14ac:dyDescent="0.25">
      <c r="C472" s="366">
        <v>2390.8200000000002</v>
      </c>
      <c r="D472" s="369" t="s">
        <v>429</v>
      </c>
      <c r="E472" s="368">
        <v>4</v>
      </c>
      <c r="F472" s="369"/>
      <c r="G472" s="368"/>
      <c r="H472" s="369"/>
      <c r="I472" s="368" t="s">
        <v>11</v>
      </c>
      <c r="J472" s="367"/>
      <c r="K472" s="423"/>
      <c r="L472" s="371"/>
      <c r="M472" s="372" t="s">
        <v>963</v>
      </c>
      <c r="N472" s="367"/>
    </row>
    <row r="473" spans="3:14" hidden="1" outlineLevel="3" x14ac:dyDescent="0.25">
      <c r="C473" s="366">
        <v>2390.83</v>
      </c>
      <c r="D473" s="369" t="s">
        <v>430</v>
      </c>
      <c r="E473" s="368">
        <v>4</v>
      </c>
      <c r="F473" s="369"/>
      <c r="G473" s="368"/>
      <c r="H473" s="369"/>
      <c r="I473" s="368" t="s">
        <v>11</v>
      </c>
      <c r="J473" s="367"/>
      <c r="K473" s="423"/>
      <c r="L473" s="371"/>
      <c r="M473" s="372" t="s">
        <v>963</v>
      </c>
      <c r="N473" s="367"/>
    </row>
    <row r="474" spans="3:14" hidden="1" outlineLevel="3" x14ac:dyDescent="0.25">
      <c r="C474" s="366">
        <v>2390.84</v>
      </c>
      <c r="D474" s="369" t="s">
        <v>431</v>
      </c>
      <c r="E474" s="368">
        <v>4</v>
      </c>
      <c r="F474" s="369"/>
      <c r="G474" s="368"/>
      <c r="H474" s="369"/>
      <c r="I474" s="368" t="s">
        <v>11</v>
      </c>
      <c r="J474" s="367"/>
      <c r="K474" s="423"/>
      <c r="L474" s="371"/>
      <c r="M474" s="372" t="s">
        <v>963</v>
      </c>
      <c r="N474" s="367"/>
    </row>
    <row r="475" spans="3:14" hidden="1" outlineLevel="3" x14ac:dyDescent="0.25">
      <c r="C475" s="366">
        <v>2390.91</v>
      </c>
      <c r="D475" s="369" t="s">
        <v>432</v>
      </c>
      <c r="E475" s="368">
        <v>4</v>
      </c>
      <c r="F475" s="369"/>
      <c r="G475" s="368"/>
      <c r="H475" s="369"/>
      <c r="I475" s="368" t="s">
        <v>11</v>
      </c>
      <c r="J475" s="367"/>
      <c r="K475" s="423"/>
      <c r="L475" s="371"/>
      <c r="M475" s="372" t="s">
        <v>963</v>
      </c>
      <c r="N475" s="367"/>
    </row>
    <row r="476" spans="3:14" hidden="1" outlineLevel="3" x14ac:dyDescent="0.25">
      <c r="C476" s="366">
        <v>2390.92</v>
      </c>
      <c r="D476" s="369" t="s">
        <v>433</v>
      </c>
      <c r="E476" s="368">
        <v>4</v>
      </c>
      <c r="F476" s="369"/>
      <c r="G476" s="368"/>
      <c r="H476" s="369"/>
      <c r="I476" s="368" t="s">
        <v>11</v>
      </c>
      <c r="J476" s="367"/>
      <c r="K476" s="423"/>
      <c r="L476" s="371"/>
      <c r="M476" s="372" t="s">
        <v>963</v>
      </c>
      <c r="N476" s="367"/>
    </row>
    <row r="477" spans="3:14" hidden="1" outlineLevel="3" x14ac:dyDescent="0.25">
      <c r="C477" s="366">
        <v>2390.9299999999998</v>
      </c>
      <c r="D477" s="369" t="s">
        <v>434</v>
      </c>
      <c r="E477" s="368">
        <v>4</v>
      </c>
      <c r="F477" s="369"/>
      <c r="G477" s="368"/>
      <c r="H477" s="369"/>
      <c r="I477" s="368" t="s">
        <v>11</v>
      </c>
      <c r="J477" s="367"/>
      <c r="K477" s="423"/>
      <c r="L477" s="371"/>
      <c r="M477" s="372" t="s">
        <v>963</v>
      </c>
      <c r="N477" s="367"/>
    </row>
    <row r="478" spans="3:14" hidden="1" outlineLevel="3" x14ac:dyDescent="0.25">
      <c r="C478" s="366">
        <v>2390.94</v>
      </c>
      <c r="D478" s="369" t="s">
        <v>435</v>
      </c>
      <c r="E478" s="368">
        <v>4</v>
      </c>
      <c r="F478" s="369"/>
      <c r="G478" s="368"/>
      <c r="H478" s="369"/>
      <c r="I478" s="368" t="s">
        <v>11</v>
      </c>
      <c r="J478" s="367"/>
      <c r="K478" s="423"/>
      <c r="L478" s="371"/>
      <c r="M478" s="372" t="s">
        <v>963</v>
      </c>
      <c r="N478" s="367"/>
    </row>
    <row r="479" spans="3:14" hidden="1" outlineLevel="3" x14ac:dyDescent="0.25">
      <c r="C479" s="366">
        <v>2390.9899999999998</v>
      </c>
      <c r="D479" s="369" t="s">
        <v>436</v>
      </c>
      <c r="E479" s="368">
        <v>4</v>
      </c>
      <c r="F479" s="369"/>
      <c r="G479" s="368"/>
      <c r="H479" s="369"/>
      <c r="I479" s="368" t="s">
        <v>11</v>
      </c>
      <c r="J479" s="367"/>
      <c r="K479" s="423"/>
      <c r="L479" s="371"/>
      <c r="M479" s="372" t="s">
        <v>963</v>
      </c>
      <c r="N479" s="367"/>
    </row>
    <row r="480" spans="3:14" s="351" customFormat="1" x14ac:dyDescent="0.25">
      <c r="C480" s="428">
        <v>3000</v>
      </c>
      <c r="D480" s="400" t="s">
        <v>506</v>
      </c>
      <c r="E480" s="401">
        <v>1</v>
      </c>
      <c r="F480" s="402"/>
      <c r="G480" s="401"/>
      <c r="H480" s="402"/>
      <c r="I480" s="401" t="s">
        <v>7</v>
      </c>
      <c r="J480" s="400" t="s">
        <v>506</v>
      </c>
      <c r="K480" s="436"/>
      <c r="L480" s="442">
        <f>SUM(L481)</f>
        <v>0</v>
      </c>
      <c r="M480" s="405" t="s">
        <v>963</v>
      </c>
      <c r="N480" s="403"/>
    </row>
    <row r="481" spans="3:14" s="351" customFormat="1" outlineLevel="1" x14ac:dyDescent="0.25">
      <c r="C481" s="408">
        <v>3100</v>
      </c>
      <c r="D481" s="408" t="s">
        <v>507</v>
      </c>
      <c r="E481" s="409">
        <v>2</v>
      </c>
      <c r="F481" s="410"/>
      <c r="G481" s="409"/>
      <c r="H481" s="410"/>
      <c r="I481" s="409" t="s">
        <v>7</v>
      </c>
      <c r="J481" s="408" t="s">
        <v>507</v>
      </c>
      <c r="K481" s="437"/>
      <c r="L481" s="441">
        <f>SUM(L482)</f>
        <v>0</v>
      </c>
      <c r="M481" s="412" t="s">
        <v>963</v>
      </c>
      <c r="N481" s="425"/>
    </row>
    <row r="482" spans="3:14" outlineLevel="2" x14ac:dyDescent="0.25">
      <c r="C482" s="414">
        <v>3110</v>
      </c>
      <c r="D482" s="414" t="s">
        <v>507</v>
      </c>
      <c r="E482" s="415">
        <v>3</v>
      </c>
      <c r="F482" s="416"/>
      <c r="G482" s="415"/>
      <c r="H482" s="416"/>
      <c r="I482" s="415" t="s">
        <v>7</v>
      </c>
      <c r="J482" s="414" t="s">
        <v>507</v>
      </c>
      <c r="K482" s="435"/>
      <c r="L482" s="440">
        <f>SUM(L483:L486)</f>
        <v>0</v>
      </c>
      <c r="M482" s="419" t="s">
        <v>963</v>
      </c>
      <c r="N482" s="417"/>
    </row>
    <row r="483" spans="3:14" outlineLevel="3" x14ac:dyDescent="0.25">
      <c r="C483" s="366">
        <v>3110.11</v>
      </c>
      <c r="D483" s="369" t="s">
        <v>508</v>
      </c>
      <c r="E483" s="368">
        <v>4</v>
      </c>
      <c r="F483" s="369"/>
      <c r="G483" s="368"/>
      <c r="H483" s="369"/>
      <c r="I483" s="368" t="s">
        <v>7</v>
      </c>
      <c r="J483" s="367"/>
      <c r="K483" s="423"/>
      <c r="L483" s="371"/>
      <c r="M483" s="372" t="s">
        <v>963</v>
      </c>
      <c r="N483" s="367"/>
    </row>
    <row r="484" spans="3:14" hidden="1" outlineLevel="3" x14ac:dyDescent="0.25">
      <c r="C484" s="366">
        <v>3110.21</v>
      </c>
      <c r="D484" s="369" t="s">
        <v>509</v>
      </c>
      <c r="E484" s="368">
        <v>4</v>
      </c>
      <c r="F484" s="369"/>
      <c r="G484" s="368"/>
      <c r="H484" s="369"/>
      <c r="I484" s="368" t="s">
        <v>11</v>
      </c>
      <c r="J484" s="367"/>
      <c r="K484" s="423"/>
      <c r="L484" s="371"/>
      <c r="M484" s="372" t="s">
        <v>963</v>
      </c>
      <c r="N484" s="367"/>
    </row>
    <row r="485" spans="3:14" hidden="1" outlineLevel="3" x14ac:dyDescent="0.25">
      <c r="C485" s="366">
        <v>3110.31</v>
      </c>
      <c r="D485" s="369" t="s">
        <v>510</v>
      </c>
      <c r="E485" s="368">
        <v>4</v>
      </c>
      <c r="F485" s="369"/>
      <c r="G485" s="368"/>
      <c r="H485" s="369"/>
      <c r="I485" s="368" t="s">
        <v>11</v>
      </c>
      <c r="J485" s="367"/>
      <c r="K485" s="423"/>
      <c r="L485" s="371"/>
      <c r="M485" s="372" t="s">
        <v>963</v>
      </c>
      <c r="N485" s="367"/>
    </row>
    <row r="486" spans="3:14" outlineLevel="3" x14ac:dyDescent="0.25">
      <c r="C486" s="366">
        <v>3110.91</v>
      </c>
      <c r="D486" s="369" t="s">
        <v>511</v>
      </c>
      <c r="E486" s="368">
        <v>4</v>
      </c>
      <c r="F486" s="369"/>
      <c r="G486" s="368"/>
      <c r="H486" s="369"/>
      <c r="I486" s="368" t="s">
        <v>7</v>
      </c>
      <c r="J486" s="367"/>
      <c r="K486" s="423"/>
      <c r="L486" s="371"/>
      <c r="M486" s="372" t="s">
        <v>963</v>
      </c>
      <c r="N486" s="367"/>
    </row>
  </sheetData>
  <sheetProtection algorithmName="SHA-512" hashValue="E2icrPNBOx/wYja5BOm+lJiwy5/ktE5utE1PgH/BrAsFzP2GINaEYjrPSpParkPEfoV0JcisuktoDjuBX8gmog==" saltValue="kN6SFYpUx7EgHl0RabY0iA==" spinCount="100000" sheet="1" objects="1" scenarios="1"/>
  <pageMargins left="0.7" right="0.7" top="0.75" bottom="0.75" header="0.3" footer="0.3"/>
  <pageSetup orientation="portrait" horizontalDpi="4294967295" verticalDpi="4294967295"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2"/>
  <sheetViews>
    <sheetView workbookViewId="0"/>
  </sheetViews>
  <sheetFormatPr defaultRowHeight="15" x14ac:dyDescent="0.25"/>
  <sheetData>
    <row r="1" spans="1:10" x14ac:dyDescent="0.25">
      <c r="A1" t="s">
        <v>872</v>
      </c>
      <c r="B1" t="s">
        <v>873</v>
      </c>
    </row>
    <row r="2" spans="1:10" x14ac:dyDescent="0.25">
      <c r="A2" t="s">
        <v>874</v>
      </c>
      <c r="B2" t="s">
        <v>875</v>
      </c>
      <c r="C2" s="7" t="s">
        <v>7</v>
      </c>
      <c r="D2">
        <v>1</v>
      </c>
      <c r="E2" s="7" t="s">
        <v>934</v>
      </c>
      <c r="F2">
        <v>1</v>
      </c>
      <c r="G2" s="7" t="s">
        <v>937</v>
      </c>
      <c r="H2">
        <v>1</v>
      </c>
      <c r="I2" s="7" t="s">
        <v>937</v>
      </c>
      <c r="J2">
        <v>1</v>
      </c>
    </row>
    <row r="3" spans="1:10" x14ac:dyDescent="0.25">
      <c r="A3" t="s">
        <v>876</v>
      </c>
      <c r="B3" t="s">
        <v>877</v>
      </c>
      <c r="C3" s="7" t="s">
        <v>11</v>
      </c>
      <c r="D3">
        <v>2</v>
      </c>
      <c r="E3" s="7" t="s">
        <v>935</v>
      </c>
      <c r="F3">
        <v>2</v>
      </c>
      <c r="G3" s="7" t="s">
        <v>938</v>
      </c>
      <c r="H3">
        <v>2</v>
      </c>
      <c r="I3" s="7" t="s">
        <v>938</v>
      </c>
      <c r="J3">
        <v>2</v>
      </c>
    </row>
    <row r="4" spans="1:10" x14ac:dyDescent="0.25">
      <c r="A4" t="s">
        <v>878</v>
      </c>
      <c r="B4" t="s">
        <v>879</v>
      </c>
      <c r="E4" s="7" t="s">
        <v>936</v>
      </c>
      <c r="F4">
        <v>3</v>
      </c>
      <c r="G4" s="7" t="s">
        <v>939</v>
      </c>
      <c r="H4">
        <v>3</v>
      </c>
      <c r="I4" s="7" t="s">
        <v>943</v>
      </c>
      <c r="J4">
        <v>3</v>
      </c>
    </row>
    <row r="5" spans="1:10" x14ac:dyDescent="0.25">
      <c r="A5" t="s">
        <v>945</v>
      </c>
      <c r="B5" t="s">
        <v>946</v>
      </c>
      <c r="G5" s="7" t="s">
        <v>940</v>
      </c>
      <c r="H5">
        <v>4</v>
      </c>
      <c r="I5" s="7" t="s">
        <v>944</v>
      </c>
      <c r="J5">
        <v>4</v>
      </c>
    </row>
    <row r="6" spans="1:10" x14ac:dyDescent="0.25">
      <c r="A6" t="s">
        <v>947</v>
      </c>
      <c r="B6" t="s">
        <v>948</v>
      </c>
      <c r="G6" s="7" t="s">
        <v>941</v>
      </c>
      <c r="H6">
        <v>5</v>
      </c>
    </row>
    <row r="7" spans="1:10" x14ac:dyDescent="0.25">
      <c r="A7" t="s">
        <v>949</v>
      </c>
      <c r="B7" t="s">
        <v>950</v>
      </c>
      <c r="G7" s="7" t="s">
        <v>942</v>
      </c>
      <c r="H7">
        <v>6</v>
      </c>
    </row>
    <row r="8" spans="1:10" x14ac:dyDescent="0.25">
      <c r="A8" t="s">
        <v>951</v>
      </c>
      <c r="B8" t="s">
        <v>952</v>
      </c>
    </row>
    <row r="9" spans="1:10" x14ac:dyDescent="0.25">
      <c r="A9" t="s">
        <v>953</v>
      </c>
      <c r="B9" t="s">
        <v>954</v>
      </c>
    </row>
    <row r="10" spans="1:10" x14ac:dyDescent="0.25">
      <c r="A10" t="s">
        <v>955</v>
      </c>
      <c r="B10" t="s">
        <v>956</v>
      </c>
    </row>
    <row r="11" spans="1:10" x14ac:dyDescent="0.25">
      <c r="A11" t="s">
        <v>957</v>
      </c>
      <c r="B11" t="s">
        <v>958</v>
      </c>
    </row>
    <row r="12" spans="1:10" x14ac:dyDescent="0.25">
      <c r="A12" t="s">
        <v>959</v>
      </c>
      <c r="B12" t="s">
        <v>960</v>
      </c>
    </row>
  </sheetData>
  <pageMargins left="0.7" right="0.7" top="0.75" bottom="0.75" header="0.3" footer="0.3"/>
  <pageSetup paperSize="0" orientation="portrait" horizontalDpi="0" verticalDpi="0" copies="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249977111117893"/>
  </sheetPr>
  <dimension ref="A1:N280"/>
  <sheetViews>
    <sheetView zoomScaleNormal="100" workbookViewId="0">
      <pane xSplit="5" ySplit="3" topLeftCell="F154" activePane="bottomRight" state="frozen"/>
      <selection pane="topRight" activeCell="F1" sqref="F1"/>
      <selection pane="bottomLeft" activeCell="A4" sqref="A4"/>
      <selection pane="bottomRight" activeCell="L176" sqref="L176"/>
    </sheetView>
  </sheetViews>
  <sheetFormatPr defaultColWidth="9" defaultRowHeight="15" outlineLevelRow="3" x14ac:dyDescent="0.25"/>
  <cols>
    <col min="1" max="2" width="2" style="337" customWidth="1"/>
    <col min="3" max="3" width="10.85546875" style="337" customWidth="1"/>
    <col min="4" max="4" width="49.5703125" style="337" customWidth="1"/>
    <col min="5" max="5" width="6" style="337" customWidth="1"/>
    <col min="6" max="6" width="31" style="337" customWidth="1"/>
    <col min="7" max="7" width="11.28515625" style="337" hidden="1" customWidth="1"/>
    <col min="8" max="8" width="49" style="337" hidden="1" customWidth="1"/>
    <col min="9" max="9" width="8.140625" style="337" customWidth="1"/>
    <col min="10" max="10" width="37.7109375" style="337" hidden="1" customWidth="1"/>
    <col min="11" max="11" width="11.5703125" style="337" hidden="1" customWidth="1"/>
    <col min="12" max="12" width="26.28515625" style="337" customWidth="1"/>
    <col min="13" max="13" width="10.5703125" style="337" customWidth="1"/>
    <col min="14" max="14" width="57.42578125" style="337" customWidth="1"/>
    <col min="15" max="16384" width="9" style="337"/>
  </cols>
  <sheetData>
    <row r="1" spans="1:14" x14ac:dyDescent="0.25">
      <c r="A1" s="337" t="s">
        <v>1360</v>
      </c>
      <c r="C1" s="336"/>
    </row>
    <row r="2" spans="1:14" x14ac:dyDescent="0.25">
      <c r="C2" s="338" t="s">
        <v>900</v>
      </c>
      <c r="D2" s="338"/>
      <c r="E2" s="338"/>
      <c r="F2" s="338"/>
    </row>
    <row r="3" spans="1:14" s="343" customFormat="1" ht="45" x14ac:dyDescent="0.25">
      <c r="C3" s="339" t="s">
        <v>0</v>
      </c>
      <c r="D3" s="339" t="s">
        <v>1</v>
      </c>
      <c r="E3" s="340" t="s">
        <v>2</v>
      </c>
      <c r="F3" s="340" t="s">
        <v>3</v>
      </c>
      <c r="G3" s="341" t="s">
        <v>4</v>
      </c>
      <c r="H3" s="341" t="s">
        <v>5</v>
      </c>
      <c r="I3" s="342" t="s">
        <v>848</v>
      </c>
      <c r="J3" s="341" t="s">
        <v>849</v>
      </c>
      <c r="K3" s="341" t="s">
        <v>850</v>
      </c>
      <c r="L3" s="341" t="s">
        <v>847</v>
      </c>
      <c r="M3" s="341" t="s">
        <v>962</v>
      </c>
      <c r="N3" s="341" t="s">
        <v>853</v>
      </c>
    </row>
    <row r="4" spans="1:14" s="351" customFormat="1" x14ac:dyDescent="0.25">
      <c r="C4" s="344">
        <v>5000</v>
      </c>
      <c r="D4" s="345" t="s">
        <v>512</v>
      </c>
      <c r="E4" s="346">
        <v>1</v>
      </c>
      <c r="F4" s="347"/>
      <c r="G4" s="346"/>
      <c r="H4" s="347"/>
      <c r="I4" s="346" t="s">
        <v>7</v>
      </c>
      <c r="J4" s="345" t="s">
        <v>512</v>
      </c>
      <c r="K4" s="348"/>
      <c r="L4" s="395">
        <f>SUM(L5,L26,L39,L57,L66)</f>
        <v>0</v>
      </c>
      <c r="M4" s="349" t="s">
        <v>963</v>
      </c>
      <c r="N4" s="350"/>
    </row>
    <row r="5" spans="1:14" s="351" customFormat="1" outlineLevel="1" x14ac:dyDescent="0.25">
      <c r="C5" s="352">
        <v>5100</v>
      </c>
      <c r="D5" s="352" t="s">
        <v>513</v>
      </c>
      <c r="E5" s="353">
        <v>2</v>
      </c>
      <c r="F5" s="354"/>
      <c r="G5" s="353"/>
      <c r="H5" s="354"/>
      <c r="I5" s="353" t="s">
        <v>7</v>
      </c>
      <c r="J5" s="352" t="s">
        <v>513</v>
      </c>
      <c r="K5" s="355"/>
      <c r="L5" s="396">
        <f>SUM(L6,L10,L12,L14,L16,L18)</f>
        <v>0</v>
      </c>
      <c r="M5" s="357" t="s">
        <v>963</v>
      </c>
      <c r="N5" s="358"/>
    </row>
    <row r="6" spans="1:14" s="125" customFormat="1" outlineLevel="2" x14ac:dyDescent="0.25">
      <c r="C6" s="359">
        <v>5120</v>
      </c>
      <c r="D6" s="359" t="s">
        <v>514</v>
      </c>
      <c r="E6" s="360">
        <v>3</v>
      </c>
      <c r="F6" s="361"/>
      <c r="G6" s="360"/>
      <c r="H6" s="361"/>
      <c r="I6" s="360" t="s">
        <v>7</v>
      </c>
      <c r="J6" s="359" t="s">
        <v>514</v>
      </c>
      <c r="K6" s="362"/>
      <c r="L6" s="397">
        <f>SUM(L7:L9)</f>
        <v>0</v>
      </c>
      <c r="M6" s="364" t="s">
        <v>963</v>
      </c>
      <c r="N6" s="365"/>
    </row>
    <row r="7" spans="1:14" s="125" customFormat="1" hidden="1" outlineLevel="3" x14ac:dyDescent="0.25">
      <c r="C7" s="366">
        <v>5120.01</v>
      </c>
      <c r="D7" s="367" t="s">
        <v>515</v>
      </c>
      <c r="E7" s="368">
        <v>4</v>
      </c>
      <c r="F7" s="369" t="s">
        <v>1157</v>
      </c>
      <c r="G7" s="368"/>
      <c r="H7" s="369"/>
      <c r="I7" s="368" t="s">
        <v>11</v>
      </c>
      <c r="J7" s="367"/>
      <c r="K7" s="370"/>
      <c r="L7" s="371"/>
      <c r="M7" s="372" t="s">
        <v>963</v>
      </c>
      <c r="N7" s="373"/>
    </row>
    <row r="8" spans="1:14" s="125" customFormat="1" outlineLevel="3" x14ac:dyDescent="0.25">
      <c r="C8" s="366">
        <v>5120.1099999999997</v>
      </c>
      <c r="D8" s="367" t="s">
        <v>516</v>
      </c>
      <c r="E8" s="368">
        <v>4</v>
      </c>
      <c r="F8" s="369" t="s">
        <v>1158</v>
      </c>
      <c r="G8" s="368">
        <v>5120</v>
      </c>
      <c r="H8" s="369" t="s">
        <v>517</v>
      </c>
      <c r="I8" s="368" t="s">
        <v>7</v>
      </c>
      <c r="J8" s="373"/>
      <c r="K8" s="370"/>
      <c r="L8" s="371"/>
      <c r="M8" s="372" t="s">
        <v>963</v>
      </c>
      <c r="N8" s="374"/>
    </row>
    <row r="9" spans="1:14" s="125" customFormat="1" outlineLevel="3" x14ac:dyDescent="0.25">
      <c r="C9" s="366">
        <v>5120.21</v>
      </c>
      <c r="D9" s="367" t="s">
        <v>518</v>
      </c>
      <c r="E9" s="368">
        <v>4</v>
      </c>
      <c r="F9" s="369" t="s">
        <v>1159</v>
      </c>
      <c r="G9" s="368">
        <v>5121</v>
      </c>
      <c r="H9" s="369" t="s">
        <v>519</v>
      </c>
      <c r="I9" s="368" t="s">
        <v>7</v>
      </c>
      <c r="J9" s="373"/>
      <c r="K9" s="370"/>
      <c r="L9" s="371"/>
      <c r="M9" s="372" t="s">
        <v>963</v>
      </c>
      <c r="N9" s="374"/>
    </row>
    <row r="10" spans="1:14" s="125" customFormat="1" hidden="1" outlineLevel="2" x14ac:dyDescent="0.25">
      <c r="C10" s="359">
        <v>5130</v>
      </c>
      <c r="D10" s="359" t="s">
        <v>520</v>
      </c>
      <c r="E10" s="360">
        <v>3</v>
      </c>
      <c r="F10" s="361"/>
      <c r="G10" s="360"/>
      <c r="H10" s="361"/>
      <c r="I10" s="360" t="s">
        <v>11</v>
      </c>
      <c r="J10" s="359" t="s">
        <v>520</v>
      </c>
      <c r="K10" s="362"/>
      <c r="L10" s="363">
        <f>SUM(L11)</f>
        <v>0</v>
      </c>
      <c r="M10" s="364" t="s">
        <v>963</v>
      </c>
      <c r="N10" s="375"/>
    </row>
    <row r="11" spans="1:14" s="125" customFormat="1" hidden="1" outlineLevel="3" x14ac:dyDescent="0.25">
      <c r="C11" s="366">
        <v>5130.01</v>
      </c>
      <c r="D11" s="367" t="s">
        <v>521</v>
      </c>
      <c r="E11" s="368">
        <v>4</v>
      </c>
      <c r="F11" s="369"/>
      <c r="G11" s="368"/>
      <c r="H11" s="369"/>
      <c r="I11" s="368" t="s">
        <v>11</v>
      </c>
      <c r="J11" s="373"/>
      <c r="K11" s="370"/>
      <c r="L11" s="371"/>
      <c r="M11" s="372" t="s">
        <v>963</v>
      </c>
      <c r="N11" s="374"/>
    </row>
    <row r="12" spans="1:14" s="125" customFormat="1" outlineLevel="2" collapsed="1" x14ac:dyDescent="0.25">
      <c r="C12" s="359">
        <v>5140</v>
      </c>
      <c r="D12" s="359" t="s">
        <v>522</v>
      </c>
      <c r="E12" s="360">
        <v>3</v>
      </c>
      <c r="F12" s="361"/>
      <c r="G12" s="360"/>
      <c r="H12" s="361"/>
      <c r="I12" s="360" t="s">
        <v>7</v>
      </c>
      <c r="J12" s="359" t="s">
        <v>522</v>
      </c>
      <c r="K12" s="362"/>
      <c r="L12" s="397">
        <f>SUM(L13)</f>
        <v>0</v>
      </c>
      <c r="M12" s="364" t="s">
        <v>963</v>
      </c>
      <c r="N12" s="375"/>
    </row>
    <row r="13" spans="1:14" s="125" customFormat="1" outlineLevel="3" x14ac:dyDescent="0.25">
      <c r="C13" s="366">
        <v>5140.01</v>
      </c>
      <c r="D13" s="367" t="s">
        <v>1423</v>
      </c>
      <c r="E13" s="368">
        <v>4</v>
      </c>
      <c r="F13" s="369" t="s">
        <v>1160</v>
      </c>
      <c r="G13" s="368">
        <v>5140</v>
      </c>
      <c r="H13" s="369" t="s">
        <v>523</v>
      </c>
      <c r="I13" s="368" t="s">
        <v>7</v>
      </c>
      <c r="J13" s="373"/>
      <c r="K13" s="370"/>
      <c r="L13" s="371"/>
      <c r="M13" s="372" t="s">
        <v>963</v>
      </c>
      <c r="N13" s="374"/>
    </row>
    <row r="14" spans="1:14" s="125" customFormat="1" hidden="1" outlineLevel="2" x14ac:dyDescent="0.25">
      <c r="C14" s="359">
        <v>5170</v>
      </c>
      <c r="D14" s="359" t="s">
        <v>525</v>
      </c>
      <c r="E14" s="360">
        <v>3</v>
      </c>
      <c r="F14" s="361"/>
      <c r="G14" s="360"/>
      <c r="H14" s="361"/>
      <c r="I14" s="360" t="s">
        <v>11</v>
      </c>
      <c r="J14" s="359" t="s">
        <v>525</v>
      </c>
      <c r="K14" s="362"/>
      <c r="L14" s="363">
        <f>SUM(L15)</f>
        <v>0</v>
      </c>
      <c r="M14" s="364" t="s">
        <v>963</v>
      </c>
      <c r="N14" s="375"/>
    </row>
    <row r="15" spans="1:14" s="125" customFormat="1" hidden="1" outlineLevel="3" x14ac:dyDescent="0.25">
      <c r="C15" s="366">
        <v>5170.01</v>
      </c>
      <c r="D15" s="367" t="s">
        <v>526</v>
      </c>
      <c r="E15" s="368">
        <v>4</v>
      </c>
      <c r="F15" s="369"/>
      <c r="G15" s="368">
        <v>5170</v>
      </c>
      <c r="H15" s="369" t="s">
        <v>527</v>
      </c>
      <c r="I15" s="368" t="s">
        <v>11</v>
      </c>
      <c r="J15" s="373"/>
      <c r="K15" s="370"/>
      <c r="L15" s="371"/>
      <c r="M15" s="372" t="s">
        <v>963</v>
      </c>
      <c r="N15" s="374"/>
    </row>
    <row r="16" spans="1:14" s="125" customFormat="1" hidden="1" outlineLevel="2" collapsed="1" x14ac:dyDescent="0.25">
      <c r="C16" s="359">
        <v>5180</v>
      </c>
      <c r="D16" s="359" t="s">
        <v>528</v>
      </c>
      <c r="E16" s="360">
        <v>3</v>
      </c>
      <c r="F16" s="361"/>
      <c r="G16" s="360"/>
      <c r="H16" s="361"/>
      <c r="I16" s="360" t="s">
        <v>11</v>
      </c>
      <c r="J16" s="359" t="s">
        <v>528</v>
      </c>
      <c r="K16" s="362"/>
      <c r="L16" s="363">
        <f>SUM(L17)</f>
        <v>0</v>
      </c>
      <c r="M16" s="364" t="s">
        <v>963</v>
      </c>
      <c r="N16" s="375"/>
    </row>
    <row r="17" spans="3:14" s="125" customFormat="1" hidden="1" outlineLevel="3" x14ac:dyDescent="0.25">
      <c r="C17" s="366">
        <v>5180.01</v>
      </c>
      <c r="D17" s="367" t="s">
        <v>529</v>
      </c>
      <c r="E17" s="368">
        <v>4</v>
      </c>
      <c r="F17" s="369"/>
      <c r="G17" s="368">
        <v>5180</v>
      </c>
      <c r="H17" s="369" t="s">
        <v>530</v>
      </c>
      <c r="I17" s="368" t="s">
        <v>11</v>
      </c>
      <c r="J17" s="373"/>
      <c r="K17" s="370"/>
      <c r="L17" s="371"/>
      <c r="M17" s="372" t="s">
        <v>963</v>
      </c>
      <c r="N17" s="374"/>
    </row>
    <row r="18" spans="3:14" s="125" customFormat="1" outlineLevel="2" collapsed="1" x14ac:dyDescent="0.25">
      <c r="C18" s="359">
        <v>5190</v>
      </c>
      <c r="D18" s="359" t="s">
        <v>531</v>
      </c>
      <c r="E18" s="360">
        <v>3</v>
      </c>
      <c r="F18" s="361"/>
      <c r="G18" s="360"/>
      <c r="H18" s="361"/>
      <c r="I18" s="360" t="s">
        <v>7</v>
      </c>
      <c r="J18" s="359" t="s">
        <v>531</v>
      </c>
      <c r="K18" s="362"/>
      <c r="L18" s="397">
        <f>SUM(L19:L25)</f>
        <v>0</v>
      </c>
      <c r="M18" s="364" t="s">
        <v>963</v>
      </c>
      <c r="N18" s="375"/>
    </row>
    <row r="19" spans="3:14" s="125" customFormat="1" outlineLevel="3" x14ac:dyDescent="0.25">
      <c r="C19" s="366">
        <v>5190.01</v>
      </c>
      <c r="D19" s="367" t="s">
        <v>531</v>
      </c>
      <c r="E19" s="368">
        <v>4</v>
      </c>
      <c r="F19" s="369" t="s">
        <v>1160</v>
      </c>
      <c r="G19" s="368">
        <v>5190</v>
      </c>
      <c r="H19" s="369" t="s">
        <v>532</v>
      </c>
      <c r="I19" s="368" t="s">
        <v>7</v>
      </c>
      <c r="J19" s="373"/>
      <c r="K19" s="370"/>
      <c r="L19" s="371"/>
      <c r="M19" s="372" t="s">
        <v>963</v>
      </c>
      <c r="N19" s="374"/>
    </row>
    <row r="20" spans="3:14" s="125" customFormat="1" hidden="1" outlineLevel="3" x14ac:dyDescent="0.25">
      <c r="C20" s="366">
        <v>5190.1099999999997</v>
      </c>
      <c r="D20" s="367" t="s">
        <v>533</v>
      </c>
      <c r="E20" s="368">
        <v>4</v>
      </c>
      <c r="F20" s="373"/>
      <c r="G20" s="368">
        <v>5191</v>
      </c>
      <c r="H20" s="373" t="s">
        <v>533</v>
      </c>
      <c r="I20" s="368" t="s">
        <v>11</v>
      </c>
      <c r="J20" s="373"/>
      <c r="K20" s="370"/>
      <c r="L20" s="371"/>
      <c r="M20" s="372" t="s">
        <v>963</v>
      </c>
      <c r="N20" s="374"/>
    </row>
    <row r="21" spans="3:14" s="125" customFormat="1" outlineLevel="3" x14ac:dyDescent="0.25">
      <c r="C21" s="366">
        <v>5190.12</v>
      </c>
      <c r="D21" s="367" t="s">
        <v>534</v>
      </c>
      <c r="E21" s="368">
        <v>4</v>
      </c>
      <c r="F21" s="369" t="s">
        <v>1160</v>
      </c>
      <c r="G21" s="368">
        <v>5192</v>
      </c>
      <c r="H21" s="125" t="s">
        <v>535</v>
      </c>
      <c r="I21" s="368" t="s">
        <v>7</v>
      </c>
      <c r="J21" s="373"/>
      <c r="K21" s="370"/>
      <c r="L21" s="371"/>
      <c r="M21" s="372" t="s">
        <v>963</v>
      </c>
      <c r="N21" s="374"/>
    </row>
    <row r="22" spans="3:14" s="125" customFormat="1" outlineLevel="3" x14ac:dyDescent="0.25">
      <c r="C22" s="366">
        <v>5190.13</v>
      </c>
      <c r="D22" s="367" t="s">
        <v>536</v>
      </c>
      <c r="E22" s="368">
        <v>4</v>
      </c>
      <c r="F22" s="369" t="s">
        <v>1160</v>
      </c>
      <c r="G22" s="368">
        <v>5193</v>
      </c>
      <c r="H22" s="373" t="s">
        <v>537</v>
      </c>
      <c r="I22" s="368" t="s">
        <v>7</v>
      </c>
      <c r="J22" s="373"/>
      <c r="K22" s="370"/>
      <c r="L22" s="371"/>
      <c r="M22" s="372" t="s">
        <v>963</v>
      </c>
      <c r="N22" s="374"/>
    </row>
    <row r="23" spans="3:14" s="125" customFormat="1" hidden="1" outlineLevel="3" x14ac:dyDescent="0.25">
      <c r="C23" s="366">
        <v>5190.1400000000003</v>
      </c>
      <c r="D23" s="367" t="s">
        <v>538</v>
      </c>
      <c r="E23" s="368">
        <v>4</v>
      </c>
      <c r="F23" s="373"/>
      <c r="G23" s="368">
        <v>5194</v>
      </c>
      <c r="H23" s="373" t="s">
        <v>538</v>
      </c>
      <c r="I23" s="368" t="s">
        <v>11</v>
      </c>
      <c r="J23" s="373"/>
      <c r="K23" s="370"/>
      <c r="L23" s="371"/>
      <c r="M23" s="372" t="s">
        <v>963</v>
      </c>
      <c r="N23" s="374"/>
    </row>
    <row r="24" spans="3:14" s="125" customFormat="1" hidden="1" outlineLevel="3" x14ac:dyDescent="0.25">
      <c r="C24" s="366">
        <v>5190.1499999999996</v>
      </c>
      <c r="D24" s="367" t="s">
        <v>539</v>
      </c>
      <c r="E24" s="368">
        <v>4</v>
      </c>
      <c r="G24" s="368">
        <v>5195</v>
      </c>
      <c r="H24" s="125" t="s">
        <v>540</v>
      </c>
      <c r="I24" s="368" t="s">
        <v>11</v>
      </c>
      <c r="J24" s="373"/>
      <c r="K24" s="370"/>
      <c r="L24" s="371"/>
      <c r="M24" s="372" t="s">
        <v>963</v>
      </c>
      <c r="N24" s="374"/>
    </row>
    <row r="25" spans="3:14" s="125" customFormat="1" hidden="1" outlineLevel="3" x14ac:dyDescent="0.25">
      <c r="C25" s="366">
        <v>5190.16</v>
      </c>
      <c r="D25" s="367" t="s">
        <v>541</v>
      </c>
      <c r="E25" s="368">
        <v>4</v>
      </c>
      <c r="F25" s="373"/>
      <c r="G25" s="368"/>
      <c r="I25" s="368" t="s">
        <v>11</v>
      </c>
      <c r="J25" s="373"/>
      <c r="K25" s="370"/>
      <c r="L25" s="371"/>
      <c r="M25" s="372" t="s">
        <v>963</v>
      </c>
      <c r="N25" s="374"/>
    </row>
    <row r="26" spans="3:14" s="351" customFormat="1" outlineLevel="1" x14ac:dyDescent="0.25">
      <c r="C26" s="352">
        <v>5200</v>
      </c>
      <c r="D26" s="352" t="s">
        <v>542</v>
      </c>
      <c r="E26" s="353">
        <v>2</v>
      </c>
      <c r="F26" s="358"/>
      <c r="G26" s="353"/>
      <c r="H26" s="376"/>
      <c r="I26" s="353" t="s">
        <v>7</v>
      </c>
      <c r="J26" s="352" t="s">
        <v>542</v>
      </c>
      <c r="K26" s="355"/>
      <c r="L26" s="396">
        <f>SUM(L27,L29,L31,L33,L35,L37)</f>
        <v>0</v>
      </c>
      <c r="M26" s="357" t="s">
        <v>964</v>
      </c>
      <c r="N26" s="377"/>
    </row>
    <row r="27" spans="3:14" s="125" customFormat="1" outlineLevel="2" x14ac:dyDescent="0.25">
      <c r="C27" s="359">
        <v>5220</v>
      </c>
      <c r="D27" s="359" t="s">
        <v>543</v>
      </c>
      <c r="E27" s="360">
        <v>3</v>
      </c>
      <c r="F27" s="365"/>
      <c r="G27" s="360"/>
      <c r="H27" s="378"/>
      <c r="I27" s="360" t="s">
        <v>7</v>
      </c>
      <c r="J27" s="359" t="s">
        <v>543</v>
      </c>
      <c r="K27" s="362"/>
      <c r="L27" s="397">
        <f>SUM(L28)</f>
        <v>0</v>
      </c>
      <c r="M27" s="364" t="s">
        <v>964</v>
      </c>
      <c r="N27" s="375"/>
    </row>
    <row r="28" spans="3:14" s="125" customFormat="1" outlineLevel="3" x14ac:dyDescent="0.25">
      <c r="C28" s="366">
        <v>5220.01</v>
      </c>
      <c r="D28" s="367" t="s">
        <v>1424</v>
      </c>
      <c r="E28" s="368">
        <v>4</v>
      </c>
      <c r="F28" s="369" t="s">
        <v>1161</v>
      </c>
      <c r="G28" s="368">
        <v>5220</v>
      </c>
      <c r="H28" s="369" t="s">
        <v>544</v>
      </c>
      <c r="I28" s="368" t="s">
        <v>7</v>
      </c>
      <c r="J28" s="373"/>
      <c r="K28" s="370"/>
      <c r="L28" s="371"/>
      <c r="M28" s="372" t="s">
        <v>964</v>
      </c>
      <c r="N28" s="374" t="s">
        <v>1406</v>
      </c>
    </row>
    <row r="29" spans="3:14" s="125" customFormat="1" hidden="1" outlineLevel="2" x14ac:dyDescent="0.25">
      <c r="C29" s="359">
        <v>5230</v>
      </c>
      <c r="D29" s="359" t="s">
        <v>545</v>
      </c>
      <c r="E29" s="360">
        <v>3</v>
      </c>
      <c r="F29" s="361"/>
      <c r="G29" s="360"/>
      <c r="H29" s="361"/>
      <c r="I29" s="360" t="s">
        <v>11</v>
      </c>
      <c r="J29" s="359" t="s">
        <v>545</v>
      </c>
      <c r="K29" s="362"/>
      <c r="L29" s="363">
        <f>SUM(L30)</f>
        <v>0</v>
      </c>
      <c r="M29" s="364" t="s">
        <v>964</v>
      </c>
      <c r="N29" s="375"/>
    </row>
    <row r="30" spans="3:14" s="125" customFormat="1" hidden="1" outlineLevel="3" x14ac:dyDescent="0.25">
      <c r="C30" s="366">
        <v>5230.01</v>
      </c>
      <c r="D30" s="367" t="s">
        <v>546</v>
      </c>
      <c r="E30" s="368">
        <v>4</v>
      </c>
      <c r="F30" s="369"/>
      <c r="G30" s="368"/>
      <c r="H30" s="369"/>
      <c r="I30" s="368" t="s">
        <v>11</v>
      </c>
      <c r="J30" s="373"/>
      <c r="K30" s="370"/>
      <c r="L30" s="371"/>
      <c r="M30" s="372" t="s">
        <v>964</v>
      </c>
      <c r="N30" s="374"/>
    </row>
    <row r="31" spans="3:14" s="125" customFormat="1" outlineLevel="2" collapsed="1" x14ac:dyDescent="0.25">
      <c r="C31" s="359">
        <v>5240</v>
      </c>
      <c r="D31" s="359" t="s">
        <v>547</v>
      </c>
      <c r="E31" s="360">
        <v>3</v>
      </c>
      <c r="F31" s="361"/>
      <c r="G31" s="360"/>
      <c r="H31" s="361"/>
      <c r="I31" s="360" t="s">
        <v>7</v>
      </c>
      <c r="J31" s="359" t="s">
        <v>547</v>
      </c>
      <c r="K31" s="362"/>
      <c r="L31" s="397">
        <f>SUM(L32)</f>
        <v>0</v>
      </c>
      <c r="M31" s="364" t="s">
        <v>964</v>
      </c>
      <c r="N31" s="375"/>
    </row>
    <row r="32" spans="3:14" s="125" customFormat="1" outlineLevel="3" x14ac:dyDescent="0.25">
      <c r="C32" s="366">
        <v>5240.01</v>
      </c>
      <c r="D32" s="367" t="s">
        <v>547</v>
      </c>
      <c r="E32" s="368">
        <v>4</v>
      </c>
      <c r="F32" s="369" t="s">
        <v>1162</v>
      </c>
      <c r="G32" s="368">
        <v>5240</v>
      </c>
      <c r="H32" s="369" t="s">
        <v>524</v>
      </c>
      <c r="I32" s="368" t="s">
        <v>7</v>
      </c>
      <c r="J32" s="373"/>
      <c r="K32" s="370"/>
      <c r="L32" s="371"/>
      <c r="M32" s="372" t="s">
        <v>964</v>
      </c>
      <c r="N32" s="374" t="s">
        <v>1406</v>
      </c>
    </row>
    <row r="33" spans="3:14" s="125" customFormat="1" outlineLevel="2" x14ac:dyDescent="0.25">
      <c r="C33" s="359">
        <v>5250</v>
      </c>
      <c r="D33" s="359" t="s">
        <v>548</v>
      </c>
      <c r="E33" s="360">
        <v>3</v>
      </c>
      <c r="F33" s="361"/>
      <c r="G33" s="360"/>
      <c r="H33" s="361"/>
      <c r="I33" s="360" t="s">
        <v>7</v>
      </c>
      <c r="J33" s="359" t="s">
        <v>548</v>
      </c>
      <c r="K33" s="362"/>
      <c r="L33" s="397">
        <f>SUM(L34)</f>
        <v>0</v>
      </c>
      <c r="M33" s="364" t="s">
        <v>964</v>
      </c>
      <c r="N33" s="375"/>
    </row>
    <row r="34" spans="3:14" s="125" customFormat="1" outlineLevel="3" x14ac:dyDescent="0.25">
      <c r="C34" s="366">
        <v>5250.01</v>
      </c>
      <c r="D34" s="367" t="s">
        <v>548</v>
      </c>
      <c r="E34" s="368">
        <v>4</v>
      </c>
      <c r="F34" s="369" t="s">
        <v>1160</v>
      </c>
      <c r="G34" s="368">
        <v>5250</v>
      </c>
      <c r="H34" s="369" t="s">
        <v>549</v>
      </c>
      <c r="I34" s="368" t="s">
        <v>7</v>
      </c>
      <c r="J34" s="373"/>
      <c r="K34" s="370"/>
      <c r="L34" s="371"/>
      <c r="M34" s="372" t="s">
        <v>964</v>
      </c>
      <c r="N34" s="374" t="s">
        <v>1406</v>
      </c>
    </row>
    <row r="35" spans="3:14" s="125" customFormat="1" hidden="1" outlineLevel="2" x14ac:dyDescent="0.25">
      <c r="C35" s="359">
        <v>5270</v>
      </c>
      <c r="D35" s="359" t="s">
        <v>550</v>
      </c>
      <c r="E35" s="360">
        <v>3</v>
      </c>
      <c r="F35" s="361"/>
      <c r="G35" s="360"/>
      <c r="H35" s="361"/>
      <c r="I35" s="360" t="s">
        <v>11</v>
      </c>
      <c r="J35" s="359" t="s">
        <v>550</v>
      </c>
      <c r="K35" s="362"/>
      <c r="L35" s="363">
        <f>SUM(L36)</f>
        <v>0</v>
      </c>
      <c r="M35" s="364" t="s">
        <v>964</v>
      </c>
      <c r="N35" s="375"/>
    </row>
    <row r="36" spans="3:14" s="125" customFormat="1" hidden="1" outlineLevel="3" x14ac:dyDescent="0.25">
      <c r="C36" s="366">
        <v>5270.01</v>
      </c>
      <c r="D36" s="367" t="s">
        <v>551</v>
      </c>
      <c r="E36" s="368">
        <v>4</v>
      </c>
      <c r="F36" s="369"/>
      <c r="G36" s="368">
        <v>5270</v>
      </c>
      <c r="H36" s="369" t="s">
        <v>552</v>
      </c>
      <c r="I36" s="368" t="s">
        <v>11</v>
      </c>
      <c r="J36" s="373"/>
      <c r="K36" s="370"/>
      <c r="L36" s="371"/>
      <c r="M36" s="372" t="s">
        <v>964</v>
      </c>
      <c r="N36" s="374"/>
    </row>
    <row r="37" spans="3:14" s="125" customFormat="1" hidden="1" outlineLevel="2" collapsed="1" x14ac:dyDescent="0.25">
      <c r="C37" s="359">
        <v>5290</v>
      </c>
      <c r="D37" s="359" t="s">
        <v>553</v>
      </c>
      <c r="E37" s="360">
        <v>3</v>
      </c>
      <c r="F37" s="361"/>
      <c r="G37" s="360"/>
      <c r="H37" s="361"/>
      <c r="I37" s="360" t="s">
        <v>11</v>
      </c>
      <c r="J37" s="359" t="s">
        <v>553</v>
      </c>
      <c r="K37" s="362"/>
      <c r="L37" s="363">
        <f>SUM(L38)</f>
        <v>0</v>
      </c>
      <c r="M37" s="364" t="s">
        <v>964</v>
      </c>
      <c r="N37" s="375"/>
    </row>
    <row r="38" spans="3:14" s="125" customFormat="1" hidden="1" outlineLevel="3" x14ac:dyDescent="0.25">
      <c r="C38" s="366">
        <v>5290.01</v>
      </c>
      <c r="D38" s="367" t="s">
        <v>554</v>
      </c>
      <c r="E38" s="368">
        <v>4</v>
      </c>
      <c r="F38" s="369"/>
      <c r="G38" s="368">
        <v>5290</v>
      </c>
      <c r="H38" s="369" t="s">
        <v>555</v>
      </c>
      <c r="I38" s="368" t="s">
        <v>11</v>
      </c>
      <c r="J38" s="373"/>
      <c r="K38" s="370"/>
      <c r="L38" s="371"/>
      <c r="M38" s="372" t="s">
        <v>964</v>
      </c>
      <c r="N38" s="374"/>
    </row>
    <row r="39" spans="3:14" s="351" customFormat="1" outlineLevel="1" x14ac:dyDescent="0.25">
      <c r="C39" s="352">
        <v>5300</v>
      </c>
      <c r="D39" s="352" t="s">
        <v>556</v>
      </c>
      <c r="E39" s="353">
        <v>2</v>
      </c>
      <c r="F39" s="354"/>
      <c r="G39" s="353"/>
      <c r="H39" s="354"/>
      <c r="I39" s="353" t="s">
        <v>7</v>
      </c>
      <c r="J39" s="352" t="s">
        <v>556</v>
      </c>
      <c r="K39" s="355"/>
      <c r="L39" s="396">
        <f>SUM(L40,L42,L49,L55)</f>
        <v>0</v>
      </c>
      <c r="M39" s="357" t="s">
        <v>963</v>
      </c>
      <c r="N39" s="377"/>
    </row>
    <row r="40" spans="3:14" s="125" customFormat="1" hidden="1" outlineLevel="2" x14ac:dyDescent="0.25">
      <c r="C40" s="359">
        <v>5301</v>
      </c>
      <c r="D40" s="359" t="s">
        <v>557</v>
      </c>
      <c r="E40" s="360">
        <v>3</v>
      </c>
      <c r="F40" s="361"/>
      <c r="G40" s="360"/>
      <c r="H40" s="361"/>
      <c r="I40" s="360" t="s">
        <v>11</v>
      </c>
      <c r="J40" s="359" t="s">
        <v>557</v>
      </c>
      <c r="K40" s="362"/>
      <c r="L40" s="363">
        <f>SUM(L41:L41)</f>
        <v>0</v>
      </c>
      <c r="M40" s="364" t="s">
        <v>963</v>
      </c>
      <c r="N40" s="375"/>
    </row>
    <row r="41" spans="3:14" s="125" customFormat="1" outlineLevel="3" x14ac:dyDescent="0.25">
      <c r="C41" s="366">
        <v>5301.01</v>
      </c>
      <c r="D41" s="367" t="s">
        <v>1425</v>
      </c>
      <c r="E41" s="368">
        <v>4</v>
      </c>
      <c r="F41" s="369"/>
      <c r="G41" s="368"/>
      <c r="H41" s="369"/>
      <c r="I41" s="368" t="s">
        <v>7</v>
      </c>
      <c r="J41" s="373"/>
      <c r="K41" s="370"/>
      <c r="L41" s="371"/>
      <c r="M41" s="372" t="s">
        <v>963</v>
      </c>
      <c r="N41" s="374"/>
    </row>
    <row r="42" spans="3:14" s="125" customFormat="1" hidden="1" outlineLevel="2" x14ac:dyDescent="0.25">
      <c r="C42" s="359">
        <v>5310</v>
      </c>
      <c r="D42" s="359" t="s">
        <v>901</v>
      </c>
      <c r="E42" s="360">
        <v>3</v>
      </c>
      <c r="F42" s="379"/>
      <c r="G42" s="360"/>
      <c r="H42" s="361"/>
      <c r="I42" s="360" t="s">
        <v>11</v>
      </c>
      <c r="J42" s="380"/>
      <c r="K42" s="381"/>
      <c r="L42" s="363">
        <f>SUM(L43:L48)</f>
        <v>0</v>
      </c>
      <c r="M42" s="364" t="s">
        <v>963</v>
      </c>
      <c r="N42" s="382"/>
    </row>
    <row r="43" spans="3:14" s="125" customFormat="1" hidden="1" outlineLevel="3" x14ac:dyDescent="0.25">
      <c r="C43" s="366">
        <v>5310.01</v>
      </c>
      <c r="D43" s="367" t="s">
        <v>902</v>
      </c>
      <c r="E43" s="368">
        <v>4</v>
      </c>
      <c r="F43" s="369"/>
      <c r="G43" s="368"/>
      <c r="H43" s="369"/>
      <c r="I43" s="368" t="s">
        <v>11</v>
      </c>
      <c r="J43" s="367"/>
      <c r="K43" s="383"/>
      <c r="L43" s="371"/>
      <c r="M43" s="372" t="s">
        <v>963</v>
      </c>
      <c r="N43" s="374"/>
    </row>
    <row r="44" spans="3:14" s="125" customFormat="1" hidden="1" outlineLevel="3" x14ac:dyDescent="0.25">
      <c r="C44" s="366">
        <v>5310.14</v>
      </c>
      <c r="D44" s="367" t="s">
        <v>903</v>
      </c>
      <c r="E44" s="368">
        <v>4</v>
      </c>
      <c r="F44" s="369"/>
      <c r="G44" s="368">
        <v>5303</v>
      </c>
      <c r="H44" s="367" t="s">
        <v>903</v>
      </c>
      <c r="I44" s="368" t="s">
        <v>11</v>
      </c>
      <c r="J44" s="367"/>
      <c r="K44" s="383"/>
      <c r="L44" s="371"/>
      <c r="M44" s="372" t="s">
        <v>963</v>
      </c>
      <c r="N44" s="374"/>
    </row>
    <row r="45" spans="3:14" s="125" customFormat="1" hidden="1" outlineLevel="3" x14ac:dyDescent="0.25">
      <c r="C45" s="366">
        <v>5310.24</v>
      </c>
      <c r="D45" s="367" t="s">
        <v>904</v>
      </c>
      <c r="E45" s="368">
        <v>4</v>
      </c>
      <c r="F45" s="369"/>
      <c r="G45" s="368">
        <v>5307</v>
      </c>
      <c r="H45" s="367" t="s">
        <v>904</v>
      </c>
      <c r="I45" s="368" t="s">
        <v>11</v>
      </c>
      <c r="J45" s="367"/>
      <c r="K45" s="383"/>
      <c r="L45" s="371"/>
      <c r="M45" s="372" t="s">
        <v>963</v>
      </c>
      <c r="N45" s="374"/>
    </row>
    <row r="46" spans="3:14" s="125" customFormat="1" hidden="1" outlineLevel="3" x14ac:dyDescent="0.25">
      <c r="C46" s="366">
        <v>5310.34</v>
      </c>
      <c r="D46" s="367" t="s">
        <v>905</v>
      </c>
      <c r="E46" s="368">
        <v>4</v>
      </c>
      <c r="F46" s="369"/>
      <c r="G46" s="368">
        <v>5312</v>
      </c>
      <c r="H46" s="367" t="s">
        <v>905</v>
      </c>
      <c r="I46" s="368" t="s">
        <v>11</v>
      </c>
      <c r="J46" s="367"/>
      <c r="K46" s="383"/>
      <c r="L46" s="371"/>
      <c r="M46" s="372" t="s">
        <v>963</v>
      </c>
      <c r="N46" s="374"/>
    </row>
    <row r="47" spans="3:14" s="125" customFormat="1" hidden="1" outlineLevel="3" x14ac:dyDescent="0.25">
      <c r="C47" s="366">
        <v>5310.44</v>
      </c>
      <c r="D47" s="367" t="s">
        <v>906</v>
      </c>
      <c r="E47" s="368">
        <v>4</v>
      </c>
      <c r="F47" s="369"/>
      <c r="G47" s="368">
        <v>5317</v>
      </c>
      <c r="H47" s="367" t="s">
        <v>906</v>
      </c>
      <c r="I47" s="368" t="s">
        <v>11</v>
      </c>
      <c r="J47" s="367"/>
      <c r="K47" s="383"/>
      <c r="L47" s="371"/>
      <c r="M47" s="372" t="s">
        <v>963</v>
      </c>
      <c r="N47" s="374"/>
    </row>
    <row r="48" spans="3:14" s="125" customFormat="1" hidden="1" outlineLevel="3" x14ac:dyDescent="0.25">
      <c r="C48" s="366">
        <v>5310.94</v>
      </c>
      <c r="D48" s="367" t="s">
        <v>907</v>
      </c>
      <c r="E48" s="368">
        <v>4</v>
      </c>
      <c r="F48" s="369"/>
      <c r="G48" s="368">
        <v>5327</v>
      </c>
      <c r="H48" s="367" t="s">
        <v>907</v>
      </c>
      <c r="I48" s="368" t="s">
        <v>11</v>
      </c>
      <c r="J48" s="367"/>
      <c r="K48" s="383"/>
      <c r="L48" s="371"/>
      <c r="M48" s="372" t="s">
        <v>963</v>
      </c>
      <c r="N48" s="374"/>
    </row>
    <row r="49" spans="3:14" s="125" customFormat="1" hidden="1" outlineLevel="2" collapsed="1" x14ac:dyDescent="0.25">
      <c r="C49" s="359">
        <v>5320</v>
      </c>
      <c r="D49" s="359" t="s">
        <v>908</v>
      </c>
      <c r="E49" s="360">
        <v>3</v>
      </c>
      <c r="F49" s="379"/>
      <c r="G49" s="360"/>
      <c r="H49" s="361"/>
      <c r="I49" s="360" t="s">
        <v>11</v>
      </c>
      <c r="J49" s="380"/>
      <c r="K49" s="381"/>
      <c r="L49" s="363">
        <f>SUM(L50:L54)</f>
        <v>0</v>
      </c>
      <c r="M49" s="364" t="s">
        <v>963</v>
      </c>
      <c r="N49" s="382"/>
    </row>
    <row r="50" spans="3:14" s="125" customFormat="1" hidden="1" outlineLevel="3" x14ac:dyDescent="0.25">
      <c r="C50" s="366">
        <v>5320.01</v>
      </c>
      <c r="D50" s="367" t="s">
        <v>909</v>
      </c>
      <c r="E50" s="368">
        <v>4</v>
      </c>
      <c r="F50" s="369"/>
      <c r="G50" s="368"/>
      <c r="H50" s="367"/>
      <c r="I50" s="368" t="s">
        <v>11</v>
      </c>
      <c r="J50" s="367"/>
      <c r="K50" s="383"/>
      <c r="L50" s="371"/>
      <c r="M50" s="372" t="s">
        <v>963</v>
      </c>
      <c r="N50" s="374"/>
    </row>
    <row r="51" spans="3:14" s="125" customFormat="1" hidden="1" outlineLevel="3" x14ac:dyDescent="0.25">
      <c r="C51" s="366">
        <v>5320.34</v>
      </c>
      <c r="D51" s="367" t="s">
        <v>559</v>
      </c>
      <c r="E51" s="368">
        <v>4</v>
      </c>
      <c r="F51" s="369"/>
      <c r="G51" s="368">
        <v>5332</v>
      </c>
      <c r="H51" s="367" t="s">
        <v>559</v>
      </c>
      <c r="I51" s="368" t="s">
        <v>11</v>
      </c>
      <c r="J51" s="367"/>
      <c r="K51" s="383"/>
      <c r="L51" s="371"/>
      <c r="M51" s="372" t="s">
        <v>963</v>
      </c>
      <c r="N51" s="374"/>
    </row>
    <row r="52" spans="3:14" s="125" customFormat="1" hidden="1" outlineLevel="3" x14ac:dyDescent="0.25">
      <c r="C52" s="366">
        <v>5320.51</v>
      </c>
      <c r="D52" s="367" t="s">
        <v>912</v>
      </c>
      <c r="E52" s="368">
        <v>4</v>
      </c>
      <c r="F52" s="369"/>
      <c r="G52" s="368"/>
      <c r="H52" s="367"/>
      <c r="I52" s="368" t="s">
        <v>11</v>
      </c>
      <c r="J52" s="367"/>
      <c r="K52" s="383"/>
      <c r="L52" s="371"/>
      <c r="M52" s="372" t="s">
        <v>963</v>
      </c>
      <c r="N52" s="374"/>
    </row>
    <row r="53" spans="3:14" s="125" customFormat="1" hidden="1" outlineLevel="3" x14ac:dyDescent="0.25">
      <c r="C53" s="366">
        <v>5320.61</v>
      </c>
      <c r="D53" s="367" t="s">
        <v>914</v>
      </c>
      <c r="E53" s="368">
        <v>4</v>
      </c>
      <c r="F53" s="369"/>
      <c r="G53" s="368"/>
      <c r="H53" s="367"/>
      <c r="I53" s="368" t="s">
        <v>11</v>
      </c>
      <c r="J53" s="367"/>
      <c r="K53" s="383"/>
      <c r="L53" s="371"/>
      <c r="M53" s="372" t="s">
        <v>963</v>
      </c>
      <c r="N53" s="374"/>
    </row>
    <row r="54" spans="3:14" s="125" customFormat="1" hidden="1" outlineLevel="3" x14ac:dyDescent="0.25">
      <c r="C54" s="366">
        <v>5320.71</v>
      </c>
      <c r="D54" s="367" t="s">
        <v>568</v>
      </c>
      <c r="E54" s="368">
        <v>4</v>
      </c>
      <c r="F54" s="369" t="s">
        <v>1166</v>
      </c>
      <c r="G54" s="368">
        <v>5370</v>
      </c>
      <c r="H54" s="367" t="s">
        <v>568</v>
      </c>
      <c r="I54" s="368" t="s">
        <v>11</v>
      </c>
      <c r="J54" s="367"/>
      <c r="K54" s="383"/>
      <c r="L54" s="371"/>
      <c r="M54" s="372" t="s">
        <v>963</v>
      </c>
      <c r="N54" s="374"/>
    </row>
    <row r="55" spans="3:14" s="125" customFormat="1" hidden="1" outlineLevel="2" collapsed="1" x14ac:dyDescent="0.25">
      <c r="C55" s="359">
        <v>5330</v>
      </c>
      <c r="D55" s="359" t="s">
        <v>918</v>
      </c>
      <c r="E55" s="360">
        <v>3</v>
      </c>
      <c r="F55" s="379"/>
      <c r="G55" s="360"/>
      <c r="H55" s="361"/>
      <c r="I55" s="360" t="s">
        <v>11</v>
      </c>
      <c r="J55" s="380"/>
      <c r="K55" s="381"/>
      <c r="L55" s="363">
        <f>SUM(L56:L56)</f>
        <v>0</v>
      </c>
      <c r="M55" s="364" t="s">
        <v>963</v>
      </c>
      <c r="N55" s="382"/>
    </row>
    <row r="56" spans="3:14" s="125" customFormat="1" hidden="1" outlineLevel="3" x14ac:dyDescent="0.25">
      <c r="C56" s="366">
        <v>5330.01</v>
      </c>
      <c r="D56" s="367" t="s">
        <v>919</v>
      </c>
      <c r="E56" s="368">
        <v>4</v>
      </c>
      <c r="F56" s="369"/>
      <c r="G56" s="368"/>
      <c r="H56" s="369"/>
      <c r="I56" s="368" t="s">
        <v>11</v>
      </c>
      <c r="J56" s="367"/>
      <c r="K56" s="383"/>
      <c r="L56" s="371"/>
      <c r="M56" s="372" t="s">
        <v>963</v>
      </c>
      <c r="N56" s="374"/>
    </row>
    <row r="57" spans="3:14" s="351" customFormat="1" outlineLevel="1" x14ac:dyDescent="0.25">
      <c r="C57" s="352">
        <v>5400</v>
      </c>
      <c r="D57" s="352" t="s">
        <v>571</v>
      </c>
      <c r="E57" s="353">
        <v>2</v>
      </c>
      <c r="F57" s="354"/>
      <c r="G57" s="353"/>
      <c r="H57" s="354"/>
      <c r="I57" s="353" t="s">
        <v>7</v>
      </c>
      <c r="J57" s="352" t="s">
        <v>571</v>
      </c>
      <c r="K57" s="355"/>
      <c r="L57" s="396">
        <f>SUM(L58,L60,L62,L64)</f>
        <v>0</v>
      </c>
      <c r="M57" s="357" t="s">
        <v>963</v>
      </c>
      <c r="N57" s="358"/>
    </row>
    <row r="58" spans="3:14" s="125" customFormat="1" outlineLevel="2" x14ac:dyDescent="0.25">
      <c r="C58" s="359">
        <v>5410</v>
      </c>
      <c r="D58" s="359" t="s">
        <v>572</v>
      </c>
      <c r="E58" s="360">
        <v>3</v>
      </c>
      <c r="F58" s="361"/>
      <c r="G58" s="360"/>
      <c r="H58" s="361"/>
      <c r="I58" s="360" t="s">
        <v>7</v>
      </c>
      <c r="J58" s="359" t="s">
        <v>572</v>
      </c>
      <c r="K58" s="362"/>
      <c r="L58" s="397">
        <f>SUM(L59)</f>
        <v>0</v>
      </c>
      <c r="M58" s="364" t="s">
        <v>963</v>
      </c>
      <c r="N58" s="365"/>
    </row>
    <row r="59" spans="3:14" s="125" customFormat="1" outlineLevel="3" x14ac:dyDescent="0.25">
      <c r="C59" s="366">
        <v>5410.01</v>
      </c>
      <c r="D59" s="367" t="s">
        <v>573</v>
      </c>
      <c r="E59" s="368">
        <v>4</v>
      </c>
      <c r="F59" s="369" t="s">
        <v>1163</v>
      </c>
      <c r="G59" s="368">
        <v>5410</v>
      </c>
      <c r="H59" s="369" t="s">
        <v>574</v>
      </c>
      <c r="I59" s="368" t="s">
        <v>1008</v>
      </c>
      <c r="J59" s="373"/>
      <c r="K59" s="370"/>
      <c r="L59" s="371"/>
      <c r="M59" s="372" t="s">
        <v>963</v>
      </c>
      <c r="N59" s="373"/>
    </row>
    <row r="60" spans="3:14" s="125" customFormat="1" outlineLevel="2" x14ac:dyDescent="0.25">
      <c r="C60" s="359">
        <v>5430</v>
      </c>
      <c r="D60" s="359" t="s">
        <v>575</v>
      </c>
      <c r="E60" s="360">
        <v>3</v>
      </c>
      <c r="F60" s="361"/>
      <c r="G60" s="360"/>
      <c r="H60" s="361"/>
      <c r="I60" s="360" t="s">
        <v>7</v>
      </c>
      <c r="J60" s="359" t="s">
        <v>575</v>
      </c>
      <c r="K60" s="362"/>
      <c r="L60" s="397">
        <f>SUM(L61)</f>
        <v>0</v>
      </c>
      <c r="M60" s="364" t="s">
        <v>963</v>
      </c>
      <c r="N60" s="365"/>
    </row>
    <row r="61" spans="3:14" s="125" customFormat="1" outlineLevel="3" x14ac:dyDescent="0.25">
      <c r="C61" s="366">
        <v>5430.01</v>
      </c>
      <c r="D61" s="367" t="s">
        <v>575</v>
      </c>
      <c r="E61" s="368">
        <v>4</v>
      </c>
      <c r="F61" s="369" t="s">
        <v>1160</v>
      </c>
      <c r="G61" s="368">
        <v>5430</v>
      </c>
      <c r="H61" s="369" t="s">
        <v>576</v>
      </c>
      <c r="I61" s="368" t="s">
        <v>7</v>
      </c>
      <c r="J61" s="373"/>
      <c r="K61" s="370"/>
      <c r="L61" s="371"/>
      <c r="M61" s="372" t="s">
        <v>963</v>
      </c>
      <c r="N61" s="374"/>
    </row>
    <row r="62" spans="3:14" s="125" customFormat="1" outlineLevel="2" x14ac:dyDescent="0.25">
      <c r="C62" s="359">
        <v>5440</v>
      </c>
      <c r="D62" s="359" t="s">
        <v>577</v>
      </c>
      <c r="E62" s="360">
        <v>3</v>
      </c>
      <c r="F62" s="361"/>
      <c r="G62" s="360"/>
      <c r="H62" s="361"/>
      <c r="I62" s="360" t="s">
        <v>7</v>
      </c>
      <c r="J62" s="359" t="s">
        <v>577</v>
      </c>
      <c r="K62" s="362"/>
      <c r="L62" s="397">
        <f>SUM(L63)</f>
        <v>0</v>
      </c>
      <c r="M62" s="364" t="s">
        <v>963</v>
      </c>
      <c r="N62" s="375"/>
    </row>
    <row r="63" spans="3:14" s="125" customFormat="1" outlineLevel="3" x14ac:dyDescent="0.25">
      <c r="C63" s="366">
        <v>5440.01</v>
      </c>
      <c r="D63" s="367" t="s">
        <v>577</v>
      </c>
      <c r="E63" s="368">
        <v>4</v>
      </c>
      <c r="F63" s="369" t="s">
        <v>1164</v>
      </c>
      <c r="G63" s="368">
        <v>5440</v>
      </c>
      <c r="H63" s="369" t="s">
        <v>578</v>
      </c>
      <c r="I63" s="368" t="s">
        <v>1008</v>
      </c>
      <c r="J63" s="373"/>
      <c r="K63" s="370"/>
      <c r="L63" s="371"/>
      <c r="M63" s="372" t="s">
        <v>963</v>
      </c>
      <c r="N63" s="374"/>
    </row>
    <row r="64" spans="3:14" s="125" customFormat="1" outlineLevel="2" x14ac:dyDescent="0.25">
      <c r="C64" s="359">
        <v>5490</v>
      </c>
      <c r="D64" s="359" t="s">
        <v>579</v>
      </c>
      <c r="E64" s="360">
        <v>3</v>
      </c>
      <c r="F64" s="361"/>
      <c r="G64" s="360"/>
      <c r="H64" s="361"/>
      <c r="I64" s="360" t="s">
        <v>7</v>
      </c>
      <c r="J64" s="359" t="s">
        <v>579</v>
      </c>
      <c r="K64" s="362"/>
      <c r="L64" s="397">
        <f>SUM(L65)</f>
        <v>0</v>
      </c>
      <c r="M64" s="364" t="s">
        <v>963</v>
      </c>
      <c r="N64" s="375"/>
    </row>
    <row r="65" spans="3:14" s="125" customFormat="1" outlineLevel="3" x14ac:dyDescent="0.25">
      <c r="C65" s="366">
        <v>5490.01</v>
      </c>
      <c r="D65" s="367" t="s">
        <v>579</v>
      </c>
      <c r="E65" s="368">
        <v>4</v>
      </c>
      <c r="F65" s="369" t="s">
        <v>1165</v>
      </c>
      <c r="G65" s="368">
        <v>5490</v>
      </c>
      <c r="H65" s="369" t="s">
        <v>580</v>
      </c>
      <c r="I65" s="368" t="s">
        <v>1008</v>
      </c>
      <c r="J65" s="373"/>
      <c r="K65" s="370"/>
      <c r="L65" s="371"/>
      <c r="M65" s="372" t="s">
        <v>963</v>
      </c>
      <c r="N65" s="374"/>
    </row>
    <row r="66" spans="3:14" s="351" customFormat="1" outlineLevel="1" x14ac:dyDescent="0.25">
      <c r="C66" s="352">
        <v>5900</v>
      </c>
      <c r="D66" s="352" t="s">
        <v>581</v>
      </c>
      <c r="E66" s="353">
        <v>2</v>
      </c>
      <c r="F66" s="354"/>
      <c r="G66" s="353"/>
      <c r="H66" s="354"/>
      <c r="I66" s="353" t="s">
        <v>7</v>
      </c>
      <c r="J66" s="352" t="s">
        <v>581</v>
      </c>
      <c r="K66" s="355"/>
      <c r="L66" s="396">
        <f>SUM(L67,L69,L77,L79,L81)</f>
        <v>0</v>
      </c>
      <c r="M66" s="357" t="s">
        <v>963</v>
      </c>
      <c r="N66" s="377"/>
    </row>
    <row r="67" spans="3:14" outlineLevel="2" x14ac:dyDescent="0.25">
      <c r="C67" s="359">
        <v>5910</v>
      </c>
      <c r="D67" s="359" t="s">
        <v>582</v>
      </c>
      <c r="E67" s="360">
        <v>3</v>
      </c>
      <c r="F67" s="361"/>
      <c r="G67" s="360"/>
      <c r="H67" s="361"/>
      <c r="I67" s="360" t="s">
        <v>7</v>
      </c>
      <c r="J67" s="359" t="s">
        <v>582</v>
      </c>
      <c r="K67" s="362"/>
      <c r="L67" s="397">
        <f>SUM(L68)</f>
        <v>0</v>
      </c>
      <c r="M67" s="364" t="s">
        <v>963</v>
      </c>
      <c r="N67" s="375"/>
    </row>
    <row r="68" spans="3:14" outlineLevel="3" x14ac:dyDescent="0.25">
      <c r="C68" s="366">
        <v>5910.01</v>
      </c>
      <c r="D68" s="369" t="s">
        <v>582</v>
      </c>
      <c r="E68" s="368">
        <v>4</v>
      </c>
      <c r="F68" s="369"/>
      <c r="G68" s="368">
        <v>5910</v>
      </c>
      <c r="H68" s="369" t="s">
        <v>582</v>
      </c>
      <c r="I68" s="368" t="s">
        <v>7</v>
      </c>
      <c r="J68" s="373"/>
      <c r="K68" s="370"/>
      <c r="L68" s="371"/>
      <c r="M68" s="372" t="s">
        <v>963</v>
      </c>
      <c r="N68" s="374"/>
    </row>
    <row r="69" spans="3:14" outlineLevel="2" x14ac:dyDescent="0.25">
      <c r="C69" s="359">
        <v>5920</v>
      </c>
      <c r="D69" s="384" t="s">
        <v>583</v>
      </c>
      <c r="E69" s="360">
        <v>3</v>
      </c>
      <c r="F69" s="361"/>
      <c r="G69" s="360"/>
      <c r="H69" s="361"/>
      <c r="I69" s="385" t="s">
        <v>7</v>
      </c>
      <c r="J69" s="384" t="s">
        <v>583</v>
      </c>
      <c r="K69" s="362"/>
      <c r="L69" s="397">
        <f>SUM(L70:L76)</f>
        <v>0</v>
      </c>
      <c r="M69" s="364" t="s">
        <v>963</v>
      </c>
      <c r="N69" s="375"/>
    </row>
    <row r="70" spans="3:14" outlineLevel="3" x14ac:dyDescent="0.25">
      <c r="C70" s="366">
        <v>5920.01</v>
      </c>
      <c r="D70" s="369" t="s">
        <v>583</v>
      </c>
      <c r="E70" s="368">
        <v>4</v>
      </c>
      <c r="F70" s="373" t="s">
        <v>1167</v>
      </c>
      <c r="G70" s="368">
        <v>5920</v>
      </c>
      <c r="H70" s="373" t="s">
        <v>584</v>
      </c>
      <c r="I70" s="368" t="s">
        <v>7</v>
      </c>
      <c r="J70" s="373"/>
      <c r="K70" s="370"/>
      <c r="L70" s="371"/>
      <c r="M70" s="372" t="s">
        <v>963</v>
      </c>
      <c r="N70" s="374"/>
    </row>
    <row r="71" spans="3:14" outlineLevel="3" x14ac:dyDescent="0.25">
      <c r="C71" s="366">
        <v>5920.11</v>
      </c>
      <c r="D71" s="369" t="s">
        <v>585</v>
      </c>
      <c r="E71" s="368">
        <v>4</v>
      </c>
      <c r="F71" s="373"/>
      <c r="G71" s="368"/>
      <c r="H71" s="373"/>
      <c r="I71" s="368" t="s">
        <v>7</v>
      </c>
      <c r="J71" s="373"/>
      <c r="K71" s="370"/>
      <c r="L71" s="371"/>
      <c r="M71" s="372" t="s">
        <v>963</v>
      </c>
      <c r="N71" s="374"/>
    </row>
    <row r="72" spans="3:14" hidden="1" outlineLevel="3" x14ac:dyDescent="0.25">
      <c r="C72" s="366">
        <v>5920.12</v>
      </c>
      <c r="D72" s="369" t="s">
        <v>586</v>
      </c>
      <c r="E72" s="368">
        <v>4</v>
      </c>
      <c r="F72" s="373"/>
      <c r="G72" s="368"/>
      <c r="H72" s="373"/>
      <c r="I72" s="368" t="s">
        <v>11</v>
      </c>
      <c r="J72" s="373"/>
      <c r="K72" s="370"/>
      <c r="L72" s="371"/>
      <c r="M72" s="372" t="s">
        <v>963</v>
      </c>
      <c r="N72" s="374"/>
    </row>
    <row r="73" spans="3:14" hidden="1" outlineLevel="3" x14ac:dyDescent="0.25">
      <c r="C73" s="366">
        <v>5920.21</v>
      </c>
      <c r="D73" s="369" t="s">
        <v>587</v>
      </c>
      <c r="E73" s="368">
        <v>4</v>
      </c>
      <c r="F73" s="373"/>
      <c r="G73" s="368"/>
      <c r="H73" s="373"/>
      <c r="I73" s="133" t="s">
        <v>11</v>
      </c>
      <c r="J73" s="373"/>
      <c r="K73" s="370"/>
      <c r="L73" s="371"/>
      <c r="M73" s="372" t="s">
        <v>963</v>
      </c>
      <c r="N73" s="374"/>
    </row>
    <row r="74" spans="3:14" hidden="1" outlineLevel="3" x14ac:dyDescent="0.25">
      <c r="C74" s="366">
        <v>5920.22</v>
      </c>
      <c r="D74" s="369" t="s">
        <v>588</v>
      </c>
      <c r="E74" s="368">
        <v>4</v>
      </c>
      <c r="F74" s="373"/>
      <c r="G74" s="368"/>
      <c r="H74" s="373"/>
      <c r="I74" s="133" t="s">
        <v>11</v>
      </c>
      <c r="J74" s="373"/>
      <c r="K74" s="370"/>
      <c r="L74" s="371"/>
      <c r="M74" s="372" t="s">
        <v>963</v>
      </c>
      <c r="N74" s="374"/>
    </row>
    <row r="75" spans="3:14" hidden="1" outlineLevel="3" x14ac:dyDescent="0.25">
      <c r="C75" s="366">
        <v>5920.23</v>
      </c>
      <c r="D75" s="369" t="s">
        <v>589</v>
      </c>
      <c r="E75" s="368">
        <v>4</v>
      </c>
      <c r="F75" s="373"/>
      <c r="G75" s="368"/>
      <c r="H75" s="373"/>
      <c r="I75" s="133" t="s">
        <v>11</v>
      </c>
      <c r="J75" s="373"/>
      <c r="K75" s="370"/>
      <c r="L75" s="371"/>
      <c r="M75" s="372" t="s">
        <v>963</v>
      </c>
      <c r="N75" s="374"/>
    </row>
    <row r="76" spans="3:14" hidden="1" outlineLevel="3" x14ac:dyDescent="0.25">
      <c r="C76" s="366">
        <v>5920.24</v>
      </c>
      <c r="D76" s="369" t="s">
        <v>590</v>
      </c>
      <c r="E76" s="368">
        <v>4</v>
      </c>
      <c r="F76" s="373"/>
      <c r="G76" s="368"/>
      <c r="H76" s="373"/>
      <c r="I76" s="133" t="s">
        <v>11</v>
      </c>
      <c r="J76" s="373"/>
      <c r="K76" s="370"/>
      <c r="L76" s="371"/>
      <c r="M76" s="372" t="s">
        <v>963</v>
      </c>
      <c r="N76" s="374"/>
    </row>
    <row r="77" spans="3:14" hidden="1" outlineLevel="2" x14ac:dyDescent="0.25">
      <c r="C77" s="359">
        <v>5945</v>
      </c>
      <c r="D77" s="359" t="s">
        <v>591</v>
      </c>
      <c r="E77" s="360">
        <v>3</v>
      </c>
      <c r="F77" s="365"/>
      <c r="G77" s="360"/>
      <c r="H77" s="365"/>
      <c r="I77" s="385" t="s">
        <v>11</v>
      </c>
      <c r="J77" s="359" t="s">
        <v>591</v>
      </c>
      <c r="K77" s="362"/>
      <c r="L77" s="363">
        <f>SUM(L78)</f>
        <v>0</v>
      </c>
      <c r="M77" s="364" t="s">
        <v>963</v>
      </c>
      <c r="N77" s="375"/>
    </row>
    <row r="78" spans="3:14" hidden="1" outlineLevel="3" x14ac:dyDescent="0.25">
      <c r="C78" s="366">
        <v>5945.01</v>
      </c>
      <c r="D78" s="369" t="s">
        <v>592</v>
      </c>
      <c r="E78" s="368">
        <v>4</v>
      </c>
      <c r="F78" s="369"/>
      <c r="G78" s="368">
        <v>5945</v>
      </c>
      <c r="H78" s="369" t="s">
        <v>592</v>
      </c>
      <c r="I78" s="368" t="s">
        <v>11</v>
      </c>
      <c r="J78" s="373"/>
      <c r="K78" s="370"/>
      <c r="L78" s="371"/>
      <c r="M78" s="372" t="s">
        <v>963</v>
      </c>
      <c r="N78" s="374"/>
    </row>
    <row r="79" spans="3:14" outlineLevel="2" collapsed="1" x14ac:dyDescent="0.25">
      <c r="C79" s="359">
        <v>5950</v>
      </c>
      <c r="D79" s="359" t="s">
        <v>593</v>
      </c>
      <c r="E79" s="360">
        <v>3</v>
      </c>
      <c r="F79" s="361"/>
      <c r="G79" s="360"/>
      <c r="H79" s="361"/>
      <c r="I79" s="385" t="s">
        <v>7</v>
      </c>
      <c r="J79" s="359" t="s">
        <v>593</v>
      </c>
      <c r="K79" s="362"/>
      <c r="L79" s="397">
        <f>SUM(L80)</f>
        <v>0</v>
      </c>
      <c r="M79" s="364" t="s">
        <v>963</v>
      </c>
      <c r="N79" s="375"/>
    </row>
    <row r="80" spans="3:14" outlineLevel="3" x14ac:dyDescent="0.25">
      <c r="C80" s="366">
        <v>5950.01</v>
      </c>
      <c r="D80" s="369" t="s">
        <v>593</v>
      </c>
      <c r="E80" s="368">
        <v>4</v>
      </c>
      <c r="F80" s="369" t="s">
        <v>1168</v>
      </c>
      <c r="G80" s="368"/>
      <c r="H80" s="369"/>
      <c r="I80" s="368" t="s">
        <v>7</v>
      </c>
      <c r="J80" s="373"/>
      <c r="K80" s="370"/>
      <c r="L80" s="371"/>
      <c r="M80" s="372" t="s">
        <v>963</v>
      </c>
      <c r="N80" s="373"/>
    </row>
    <row r="81" spans="3:14" outlineLevel="2" x14ac:dyDescent="0.25">
      <c r="C81" s="359">
        <v>5990</v>
      </c>
      <c r="D81" s="359" t="s">
        <v>594</v>
      </c>
      <c r="E81" s="360">
        <v>3</v>
      </c>
      <c r="F81" s="361"/>
      <c r="G81" s="360"/>
      <c r="H81" s="361"/>
      <c r="I81" s="385" t="s">
        <v>7</v>
      </c>
      <c r="J81" s="359" t="s">
        <v>594</v>
      </c>
      <c r="K81" s="362"/>
      <c r="L81" s="397">
        <f>SUM(L82)</f>
        <v>0</v>
      </c>
      <c r="M81" s="364" t="s">
        <v>963</v>
      </c>
      <c r="N81" s="365"/>
    </row>
    <row r="82" spans="3:14" outlineLevel="3" x14ac:dyDescent="0.25">
      <c r="C82" s="366">
        <v>5990.01</v>
      </c>
      <c r="D82" s="369" t="s">
        <v>594</v>
      </c>
      <c r="E82" s="368">
        <v>4</v>
      </c>
      <c r="F82" s="369" t="s">
        <v>1169</v>
      </c>
      <c r="G82" s="368">
        <v>5990</v>
      </c>
      <c r="H82" s="369" t="s">
        <v>595</v>
      </c>
      <c r="I82" s="368" t="s">
        <v>7</v>
      </c>
      <c r="J82" s="373"/>
      <c r="K82" s="370"/>
      <c r="L82" s="371"/>
      <c r="M82" s="372" t="s">
        <v>963</v>
      </c>
      <c r="N82" s="373"/>
    </row>
    <row r="83" spans="3:14" s="351" customFormat="1" x14ac:dyDescent="0.25">
      <c r="C83" s="344">
        <v>6000</v>
      </c>
      <c r="D83" s="345" t="s">
        <v>596</v>
      </c>
      <c r="E83" s="346">
        <v>1</v>
      </c>
      <c r="F83" s="347"/>
      <c r="G83" s="346"/>
      <c r="H83" s="347"/>
      <c r="I83" s="386" t="s">
        <v>7</v>
      </c>
      <c r="J83" s="345" t="s">
        <v>596</v>
      </c>
      <c r="K83" s="348"/>
      <c r="L83" s="395">
        <f>SUM(L84,L121,L132,L176,L181,L202,L237,L261,L263,L266)</f>
        <v>0</v>
      </c>
      <c r="M83" s="349" t="s">
        <v>963</v>
      </c>
      <c r="N83" s="350"/>
    </row>
    <row r="84" spans="3:14" s="351" customFormat="1" outlineLevel="1" collapsed="1" x14ac:dyDescent="0.25">
      <c r="C84" s="352">
        <v>6200</v>
      </c>
      <c r="D84" s="352" t="s">
        <v>597</v>
      </c>
      <c r="E84" s="353">
        <v>2</v>
      </c>
      <c r="F84" s="354"/>
      <c r="G84" s="353"/>
      <c r="H84" s="354"/>
      <c r="I84" s="353" t="s">
        <v>7</v>
      </c>
      <c r="J84" s="352" t="s">
        <v>597</v>
      </c>
      <c r="K84" s="355"/>
      <c r="L84" s="396">
        <f>SUM(L85,L91,L93,L95,L97,L99,L103,L105,L109,L111,L113,L115,L117,L119)</f>
        <v>0</v>
      </c>
      <c r="M84" s="357" t="s">
        <v>963</v>
      </c>
      <c r="N84" s="377"/>
    </row>
    <row r="85" spans="3:14" outlineLevel="2" x14ac:dyDescent="0.25">
      <c r="C85" s="384">
        <v>6205</v>
      </c>
      <c r="D85" s="359" t="s">
        <v>598</v>
      </c>
      <c r="E85" s="360">
        <v>3</v>
      </c>
      <c r="F85" s="361"/>
      <c r="G85" s="360"/>
      <c r="H85" s="361"/>
      <c r="I85" s="385" t="s">
        <v>7</v>
      </c>
      <c r="J85" s="359" t="s">
        <v>598</v>
      </c>
      <c r="K85" s="362"/>
      <c r="L85" s="397">
        <f>SUM(L86:L90)</f>
        <v>0</v>
      </c>
      <c r="M85" s="364" t="s">
        <v>963</v>
      </c>
      <c r="N85" s="365"/>
    </row>
    <row r="86" spans="3:14" hidden="1" outlineLevel="3" x14ac:dyDescent="0.25">
      <c r="C86" s="366">
        <v>6205.01</v>
      </c>
      <c r="D86" s="369" t="s">
        <v>599</v>
      </c>
      <c r="E86" s="368">
        <v>4</v>
      </c>
      <c r="F86" s="369"/>
      <c r="G86" s="368"/>
      <c r="H86" s="369"/>
      <c r="I86" s="368" t="s">
        <v>11</v>
      </c>
      <c r="J86" s="373"/>
      <c r="K86" s="370"/>
      <c r="L86" s="371"/>
      <c r="M86" s="372" t="s">
        <v>963</v>
      </c>
      <c r="N86" s="373"/>
    </row>
    <row r="87" spans="3:14" outlineLevel="3" x14ac:dyDescent="0.25">
      <c r="C87" s="366">
        <v>6205.11</v>
      </c>
      <c r="D87" s="369" t="s">
        <v>600</v>
      </c>
      <c r="E87" s="368">
        <v>4</v>
      </c>
      <c r="F87" s="125"/>
      <c r="G87" s="368">
        <v>6203</v>
      </c>
      <c r="H87" s="125" t="s">
        <v>600</v>
      </c>
      <c r="I87" s="368" t="s">
        <v>7</v>
      </c>
      <c r="J87" s="373"/>
      <c r="K87" s="370"/>
      <c r="L87" s="371"/>
      <c r="M87" s="372" t="s">
        <v>963</v>
      </c>
      <c r="N87" s="374"/>
    </row>
    <row r="88" spans="3:14" outlineLevel="3" x14ac:dyDescent="0.25">
      <c r="C88" s="366">
        <v>6205.21</v>
      </c>
      <c r="D88" s="369" t="s">
        <v>601</v>
      </c>
      <c r="E88" s="368">
        <v>4</v>
      </c>
      <c r="F88" s="125"/>
      <c r="G88" s="368">
        <v>6204</v>
      </c>
      <c r="H88" s="125" t="s">
        <v>602</v>
      </c>
      <c r="I88" s="368" t="s">
        <v>7</v>
      </c>
      <c r="J88" s="373"/>
      <c r="K88" s="370"/>
      <c r="L88" s="371"/>
      <c r="M88" s="372" t="s">
        <v>963</v>
      </c>
      <c r="N88" s="374"/>
    </row>
    <row r="89" spans="3:14" outlineLevel="3" x14ac:dyDescent="0.25">
      <c r="C89" s="366">
        <v>6205.31</v>
      </c>
      <c r="D89" s="369" t="s">
        <v>603</v>
      </c>
      <c r="E89" s="368">
        <v>4</v>
      </c>
      <c r="F89" s="125"/>
      <c r="G89" s="368"/>
      <c r="H89" s="125"/>
      <c r="I89" s="368" t="s">
        <v>7</v>
      </c>
      <c r="J89" s="373"/>
      <c r="K89" s="370"/>
      <c r="L89" s="371"/>
      <c r="M89" s="372" t="s">
        <v>963</v>
      </c>
      <c r="N89" s="374"/>
    </row>
    <row r="90" spans="3:14" outlineLevel="3" x14ac:dyDescent="0.25">
      <c r="C90" s="366">
        <v>6205.91</v>
      </c>
      <c r="D90" s="369" t="s">
        <v>604</v>
      </c>
      <c r="E90" s="368">
        <v>4</v>
      </c>
      <c r="F90" s="369"/>
      <c r="G90" s="368"/>
      <c r="H90" s="125"/>
      <c r="I90" s="368" t="s">
        <v>7</v>
      </c>
      <c r="J90" s="373"/>
      <c r="K90" s="370"/>
      <c r="L90" s="371"/>
      <c r="M90" s="372" t="s">
        <v>963</v>
      </c>
      <c r="N90" s="374"/>
    </row>
    <row r="91" spans="3:14" outlineLevel="2" x14ac:dyDescent="0.25">
      <c r="C91" s="384">
        <v>6210</v>
      </c>
      <c r="D91" s="359" t="s">
        <v>605</v>
      </c>
      <c r="E91" s="360">
        <v>3</v>
      </c>
      <c r="F91" s="361"/>
      <c r="G91" s="360"/>
      <c r="H91" s="378"/>
      <c r="I91" s="360" t="s">
        <v>7</v>
      </c>
      <c r="J91" s="359" t="s">
        <v>605</v>
      </c>
      <c r="K91" s="362"/>
      <c r="L91" s="397">
        <f>SUM(L92)</f>
        <v>0</v>
      </c>
      <c r="M91" s="364" t="s">
        <v>963</v>
      </c>
      <c r="N91" s="375"/>
    </row>
    <row r="92" spans="3:14" outlineLevel="3" x14ac:dyDescent="0.25">
      <c r="C92" s="366">
        <v>6210.01</v>
      </c>
      <c r="D92" s="369" t="s">
        <v>606</v>
      </c>
      <c r="E92" s="368">
        <v>4</v>
      </c>
      <c r="F92" s="369"/>
      <c r="G92" s="368">
        <v>6210</v>
      </c>
      <c r="H92" s="369" t="s">
        <v>606</v>
      </c>
      <c r="I92" s="368" t="s">
        <v>7</v>
      </c>
      <c r="J92" s="373"/>
      <c r="K92" s="370"/>
      <c r="L92" s="371"/>
      <c r="M92" s="372" t="s">
        <v>963</v>
      </c>
      <c r="N92" s="374"/>
    </row>
    <row r="93" spans="3:14" hidden="1" outlineLevel="2" x14ac:dyDescent="0.25">
      <c r="C93" s="384">
        <v>6235</v>
      </c>
      <c r="D93" s="359" t="s">
        <v>607</v>
      </c>
      <c r="E93" s="360">
        <v>3</v>
      </c>
      <c r="F93" s="361"/>
      <c r="G93" s="360"/>
      <c r="H93" s="361"/>
      <c r="I93" s="360" t="s">
        <v>11</v>
      </c>
      <c r="J93" s="359" t="s">
        <v>607</v>
      </c>
      <c r="K93" s="362"/>
      <c r="L93" s="363">
        <f>SUM(L94)</f>
        <v>0</v>
      </c>
      <c r="M93" s="364" t="s">
        <v>963</v>
      </c>
      <c r="N93" s="375"/>
    </row>
    <row r="94" spans="3:14" hidden="1" outlineLevel="3" x14ac:dyDescent="0.25">
      <c r="C94" s="366">
        <v>6235.01</v>
      </c>
      <c r="D94" s="369" t="s">
        <v>608</v>
      </c>
      <c r="E94" s="368">
        <v>4</v>
      </c>
      <c r="F94" s="369"/>
      <c r="G94" s="368">
        <v>6235</v>
      </c>
      <c r="H94" s="369" t="s">
        <v>609</v>
      </c>
      <c r="I94" s="368" t="s">
        <v>11</v>
      </c>
      <c r="J94" s="373"/>
      <c r="K94" s="370"/>
      <c r="L94" s="371"/>
      <c r="M94" s="372" t="s">
        <v>963</v>
      </c>
      <c r="N94" s="374"/>
    </row>
    <row r="95" spans="3:14" outlineLevel="2" collapsed="1" x14ac:dyDescent="0.25">
      <c r="C95" s="384">
        <v>6250</v>
      </c>
      <c r="D95" s="359" t="s">
        <v>610</v>
      </c>
      <c r="E95" s="360">
        <v>3</v>
      </c>
      <c r="F95" s="361"/>
      <c r="G95" s="360"/>
      <c r="H95" s="361"/>
      <c r="I95" s="360" t="s">
        <v>7</v>
      </c>
      <c r="J95" s="359" t="s">
        <v>610</v>
      </c>
      <c r="K95" s="362"/>
      <c r="L95" s="397">
        <f>SUM(L96)</f>
        <v>0</v>
      </c>
      <c r="M95" s="364" t="s">
        <v>963</v>
      </c>
      <c r="N95" s="375"/>
    </row>
    <row r="96" spans="3:14" outlineLevel="3" x14ac:dyDescent="0.25">
      <c r="C96" s="366">
        <v>6250.01</v>
      </c>
      <c r="D96" s="369" t="s">
        <v>610</v>
      </c>
      <c r="E96" s="368">
        <v>4</v>
      </c>
      <c r="F96" s="369" t="s">
        <v>1168</v>
      </c>
      <c r="G96" s="368">
        <v>6250</v>
      </c>
      <c r="H96" s="369" t="s">
        <v>611</v>
      </c>
      <c r="I96" s="368" t="s">
        <v>7</v>
      </c>
      <c r="J96" s="373"/>
      <c r="K96" s="370"/>
      <c r="L96" s="371"/>
      <c r="M96" s="372" t="s">
        <v>963</v>
      </c>
      <c r="N96" s="374"/>
    </row>
    <row r="97" spans="3:14" outlineLevel="2" x14ac:dyDescent="0.25">
      <c r="C97" s="384">
        <v>6310</v>
      </c>
      <c r="D97" s="359" t="s">
        <v>612</v>
      </c>
      <c r="E97" s="360">
        <v>3</v>
      </c>
      <c r="F97" s="361"/>
      <c r="G97" s="360"/>
      <c r="H97" s="361"/>
      <c r="I97" s="360" t="s">
        <v>7</v>
      </c>
      <c r="J97" s="359" t="s">
        <v>612</v>
      </c>
      <c r="K97" s="362"/>
      <c r="L97" s="397">
        <f>SUM(L98)</f>
        <v>0</v>
      </c>
      <c r="M97" s="364" t="s">
        <v>963</v>
      </c>
      <c r="N97" s="375"/>
    </row>
    <row r="98" spans="3:14" outlineLevel="3" x14ac:dyDescent="0.25">
      <c r="C98" s="366">
        <v>6310.01</v>
      </c>
      <c r="D98" s="369" t="s">
        <v>1426</v>
      </c>
      <c r="E98" s="368">
        <v>4</v>
      </c>
      <c r="F98" s="369"/>
      <c r="G98" s="368">
        <v>6310</v>
      </c>
      <c r="H98" s="369" t="s">
        <v>613</v>
      </c>
      <c r="I98" s="368" t="s">
        <v>7</v>
      </c>
      <c r="J98" s="373"/>
      <c r="K98" s="370"/>
      <c r="L98" s="371"/>
      <c r="M98" s="372" t="s">
        <v>963</v>
      </c>
      <c r="N98" s="374"/>
    </row>
    <row r="99" spans="3:14" outlineLevel="2" x14ac:dyDescent="0.25">
      <c r="C99" s="384">
        <v>6311</v>
      </c>
      <c r="D99" s="359" t="s">
        <v>614</v>
      </c>
      <c r="E99" s="360">
        <v>3</v>
      </c>
      <c r="F99" s="361"/>
      <c r="G99" s="360"/>
      <c r="H99" s="361"/>
      <c r="I99" s="360" t="s">
        <v>7</v>
      </c>
      <c r="J99" s="359" t="s">
        <v>614</v>
      </c>
      <c r="K99" s="362"/>
      <c r="L99" s="397">
        <f>SUM(L100:L102)</f>
        <v>0</v>
      </c>
      <c r="M99" s="364" t="s">
        <v>963</v>
      </c>
      <c r="N99" s="375"/>
    </row>
    <row r="100" spans="3:14" outlineLevel="3" x14ac:dyDescent="0.25">
      <c r="C100" s="366">
        <v>6311.01</v>
      </c>
      <c r="D100" s="369" t="s">
        <v>1427</v>
      </c>
      <c r="E100" s="368">
        <v>4</v>
      </c>
      <c r="F100" s="369"/>
      <c r="G100" s="368"/>
      <c r="H100" s="369"/>
      <c r="I100" s="368" t="s">
        <v>7</v>
      </c>
      <c r="J100" s="373"/>
      <c r="K100" s="370"/>
      <c r="L100" s="371"/>
      <c r="M100" s="372" t="s">
        <v>963</v>
      </c>
      <c r="N100" s="374"/>
    </row>
    <row r="101" spans="3:14" outlineLevel="3" x14ac:dyDescent="0.25">
      <c r="C101" s="366">
        <v>6311.11</v>
      </c>
      <c r="D101" s="369" t="s">
        <v>615</v>
      </c>
      <c r="E101" s="368">
        <v>4</v>
      </c>
      <c r="F101" s="369"/>
      <c r="G101" s="368">
        <v>6311</v>
      </c>
      <c r="H101" s="369" t="s">
        <v>616</v>
      </c>
      <c r="I101" s="368" t="s">
        <v>7</v>
      </c>
      <c r="J101" s="373"/>
      <c r="K101" s="370"/>
      <c r="L101" s="371"/>
      <c r="M101" s="372" t="s">
        <v>963</v>
      </c>
      <c r="N101" s="374"/>
    </row>
    <row r="102" spans="3:14" outlineLevel="3" x14ac:dyDescent="0.25">
      <c r="C102" s="366">
        <v>6311.21</v>
      </c>
      <c r="D102" s="369" t="s">
        <v>617</v>
      </c>
      <c r="E102" s="368">
        <v>4</v>
      </c>
      <c r="F102" s="369"/>
      <c r="G102" s="368">
        <v>6312</v>
      </c>
      <c r="H102" s="369" t="s">
        <v>617</v>
      </c>
      <c r="I102" s="368" t="s">
        <v>7</v>
      </c>
      <c r="J102" s="373"/>
      <c r="K102" s="370"/>
      <c r="L102" s="371"/>
      <c r="M102" s="372" t="s">
        <v>963</v>
      </c>
      <c r="N102" s="374"/>
    </row>
    <row r="103" spans="3:14" outlineLevel="2" x14ac:dyDescent="0.25">
      <c r="C103" s="384">
        <v>6320</v>
      </c>
      <c r="D103" s="359" t="s">
        <v>618</v>
      </c>
      <c r="E103" s="360">
        <v>3</v>
      </c>
      <c r="F103" s="361"/>
      <c r="G103" s="360"/>
      <c r="H103" s="361"/>
      <c r="I103" s="360" t="s">
        <v>7</v>
      </c>
      <c r="J103" s="359" t="s">
        <v>618</v>
      </c>
      <c r="K103" s="362"/>
      <c r="L103" s="397">
        <f>SUM(L104)</f>
        <v>0</v>
      </c>
      <c r="M103" s="364" t="s">
        <v>963</v>
      </c>
      <c r="N103" s="375"/>
    </row>
    <row r="104" spans="3:14" outlineLevel="3" x14ac:dyDescent="0.25">
      <c r="C104" s="366">
        <v>6320.01</v>
      </c>
      <c r="D104" s="369" t="s">
        <v>1428</v>
      </c>
      <c r="E104" s="368">
        <v>4</v>
      </c>
      <c r="F104" s="369"/>
      <c r="G104" s="368">
        <v>6320</v>
      </c>
      <c r="H104" s="369" t="s">
        <v>618</v>
      </c>
      <c r="I104" s="368" t="s">
        <v>7</v>
      </c>
      <c r="J104" s="373"/>
      <c r="K104" s="370"/>
      <c r="L104" s="371"/>
      <c r="M104" s="372" t="s">
        <v>963</v>
      </c>
      <c r="N104" s="374"/>
    </row>
    <row r="105" spans="3:14" outlineLevel="2" x14ac:dyDescent="0.25">
      <c r="C105" s="384">
        <v>6330</v>
      </c>
      <c r="D105" s="384" t="s">
        <v>619</v>
      </c>
      <c r="E105" s="360">
        <v>3</v>
      </c>
      <c r="F105" s="361"/>
      <c r="G105" s="360"/>
      <c r="H105" s="361"/>
      <c r="I105" s="360" t="s">
        <v>7</v>
      </c>
      <c r="J105" s="384" t="s">
        <v>619</v>
      </c>
      <c r="K105" s="362"/>
      <c r="L105" s="397">
        <f>SUM(L106:L108)</f>
        <v>0</v>
      </c>
      <c r="M105" s="364" t="s">
        <v>963</v>
      </c>
      <c r="N105" s="375"/>
    </row>
    <row r="106" spans="3:14" hidden="1" outlineLevel="3" x14ac:dyDescent="0.25">
      <c r="C106" s="366">
        <v>6330.01</v>
      </c>
      <c r="D106" s="369" t="s">
        <v>620</v>
      </c>
      <c r="E106" s="368">
        <v>4</v>
      </c>
      <c r="F106" s="369"/>
      <c r="G106" s="368"/>
      <c r="H106" s="369"/>
      <c r="I106" s="368" t="s">
        <v>11</v>
      </c>
      <c r="J106" s="373"/>
      <c r="K106" s="370"/>
      <c r="L106" s="371"/>
      <c r="M106" s="372" t="s">
        <v>963</v>
      </c>
      <c r="N106" s="374"/>
    </row>
    <row r="107" spans="3:14" outlineLevel="3" x14ac:dyDescent="0.25">
      <c r="C107" s="366">
        <v>6330.11</v>
      </c>
      <c r="D107" s="369" t="s">
        <v>621</v>
      </c>
      <c r="E107" s="368">
        <v>4</v>
      </c>
      <c r="F107" s="369"/>
      <c r="G107" s="368">
        <v>6330</v>
      </c>
      <c r="H107" s="369" t="s">
        <v>622</v>
      </c>
      <c r="I107" s="368" t="s">
        <v>7</v>
      </c>
      <c r="J107" s="373"/>
      <c r="K107" s="370"/>
      <c r="L107" s="371"/>
      <c r="M107" s="372" t="s">
        <v>963</v>
      </c>
      <c r="N107" s="374"/>
    </row>
    <row r="108" spans="3:14" outlineLevel="3" x14ac:dyDescent="0.25">
      <c r="C108" s="366">
        <v>6330.21</v>
      </c>
      <c r="D108" s="369" t="s">
        <v>623</v>
      </c>
      <c r="E108" s="368">
        <v>4</v>
      </c>
      <c r="F108" s="369"/>
      <c r="G108" s="368">
        <v>6331</v>
      </c>
      <c r="H108" s="369" t="s">
        <v>623</v>
      </c>
      <c r="I108" s="368" t="s">
        <v>7</v>
      </c>
      <c r="J108" s="373"/>
      <c r="K108" s="370"/>
      <c r="L108" s="371"/>
      <c r="M108" s="372" t="s">
        <v>963</v>
      </c>
      <c r="N108" s="374"/>
    </row>
    <row r="109" spans="3:14" outlineLevel="2" x14ac:dyDescent="0.25">
      <c r="C109" s="384">
        <v>6340</v>
      </c>
      <c r="D109" s="384" t="s">
        <v>624</v>
      </c>
      <c r="E109" s="360">
        <v>3</v>
      </c>
      <c r="F109" s="361"/>
      <c r="G109" s="360"/>
      <c r="H109" s="361"/>
      <c r="I109" s="360" t="s">
        <v>7</v>
      </c>
      <c r="J109" s="384" t="s">
        <v>624</v>
      </c>
      <c r="K109" s="362"/>
      <c r="L109" s="397">
        <f>SUM(L110)</f>
        <v>0</v>
      </c>
      <c r="M109" s="364" t="s">
        <v>963</v>
      </c>
      <c r="N109" s="375"/>
    </row>
    <row r="110" spans="3:14" outlineLevel="3" x14ac:dyDescent="0.25">
      <c r="C110" s="366">
        <v>6340.01</v>
      </c>
      <c r="D110" s="369" t="s">
        <v>1422</v>
      </c>
      <c r="E110" s="368">
        <v>4</v>
      </c>
      <c r="F110" s="369"/>
      <c r="G110" s="368">
        <v>6340</v>
      </c>
      <c r="H110" s="369" t="s">
        <v>625</v>
      </c>
      <c r="I110" s="368" t="s">
        <v>7</v>
      </c>
      <c r="J110" s="373"/>
      <c r="K110" s="370"/>
      <c r="L110" s="371"/>
      <c r="M110" s="372" t="s">
        <v>963</v>
      </c>
      <c r="N110" s="374"/>
    </row>
    <row r="111" spans="3:14" outlineLevel="2" x14ac:dyDescent="0.25">
      <c r="C111" s="384">
        <v>6350</v>
      </c>
      <c r="D111" s="384" t="s">
        <v>626</v>
      </c>
      <c r="E111" s="360">
        <v>3</v>
      </c>
      <c r="F111" s="361"/>
      <c r="G111" s="360"/>
      <c r="H111" s="361"/>
      <c r="I111" s="360" t="s">
        <v>7</v>
      </c>
      <c r="J111" s="384" t="s">
        <v>626</v>
      </c>
      <c r="K111" s="362"/>
      <c r="L111" s="397">
        <f>SUM(L112)</f>
        <v>0</v>
      </c>
      <c r="M111" s="364" t="s">
        <v>963</v>
      </c>
      <c r="N111" s="375"/>
    </row>
    <row r="112" spans="3:14" outlineLevel="3" x14ac:dyDescent="0.25">
      <c r="C112" s="366">
        <v>6350.01</v>
      </c>
      <c r="D112" s="369" t="s">
        <v>1421</v>
      </c>
      <c r="E112" s="368">
        <v>4</v>
      </c>
      <c r="F112" s="369"/>
      <c r="G112" s="368">
        <v>6350</v>
      </c>
      <c r="H112" s="369" t="s">
        <v>627</v>
      </c>
      <c r="I112" s="368" t="s">
        <v>7</v>
      </c>
      <c r="J112" s="373"/>
      <c r="K112" s="370"/>
      <c r="L112" s="371"/>
      <c r="M112" s="372" t="s">
        <v>963</v>
      </c>
      <c r="N112" s="374"/>
    </row>
    <row r="113" spans="3:14" ht="20.100000000000001" customHeight="1" outlineLevel="2" x14ac:dyDescent="0.25">
      <c r="C113" s="384">
        <v>6351</v>
      </c>
      <c r="D113" s="384" t="s">
        <v>628</v>
      </c>
      <c r="E113" s="360">
        <v>3</v>
      </c>
      <c r="F113" s="361"/>
      <c r="G113" s="360"/>
      <c r="H113" s="361"/>
      <c r="I113" s="360" t="s">
        <v>7</v>
      </c>
      <c r="J113" s="384" t="s">
        <v>628</v>
      </c>
      <c r="K113" s="362"/>
      <c r="L113" s="397">
        <f>SUM(L114)</f>
        <v>0</v>
      </c>
      <c r="M113" s="364" t="s">
        <v>963</v>
      </c>
      <c r="N113" s="375"/>
    </row>
    <row r="114" spans="3:14" outlineLevel="3" x14ac:dyDescent="0.25">
      <c r="C114" s="366">
        <v>6351.01</v>
      </c>
      <c r="D114" s="369" t="s">
        <v>1418</v>
      </c>
      <c r="E114" s="368">
        <v>4</v>
      </c>
      <c r="F114" s="369"/>
      <c r="G114" s="368">
        <v>6351</v>
      </c>
      <c r="H114" s="369" t="s">
        <v>629</v>
      </c>
      <c r="I114" s="368" t="s">
        <v>7</v>
      </c>
      <c r="J114" s="373"/>
      <c r="K114" s="370"/>
      <c r="L114" s="371"/>
      <c r="M114" s="372" t="s">
        <v>963</v>
      </c>
      <c r="N114" s="374"/>
    </row>
    <row r="115" spans="3:14" outlineLevel="2" x14ac:dyDescent="0.25">
      <c r="C115" s="384">
        <v>6360</v>
      </c>
      <c r="D115" s="384" t="s">
        <v>630</v>
      </c>
      <c r="E115" s="360">
        <v>3</v>
      </c>
      <c r="F115" s="361"/>
      <c r="G115" s="360"/>
      <c r="H115" s="361"/>
      <c r="I115" s="360" t="s">
        <v>7</v>
      </c>
      <c r="J115" s="384" t="s">
        <v>630</v>
      </c>
      <c r="K115" s="362"/>
      <c r="L115" s="397">
        <f>SUM(L116)</f>
        <v>0</v>
      </c>
      <c r="M115" s="364" t="s">
        <v>963</v>
      </c>
      <c r="N115" s="375"/>
    </row>
    <row r="116" spans="3:14" outlineLevel="3" x14ac:dyDescent="0.25">
      <c r="C116" s="366">
        <v>6360.01</v>
      </c>
      <c r="D116" s="369" t="s">
        <v>1419</v>
      </c>
      <c r="E116" s="368">
        <v>4</v>
      </c>
      <c r="F116" s="369"/>
      <c r="G116" s="368">
        <v>6360</v>
      </c>
      <c r="H116" s="369" t="s">
        <v>631</v>
      </c>
      <c r="I116" s="368" t="s">
        <v>7</v>
      </c>
      <c r="J116" s="373"/>
      <c r="K116" s="370"/>
      <c r="L116" s="371"/>
      <c r="M116" s="372" t="s">
        <v>963</v>
      </c>
      <c r="N116" s="374"/>
    </row>
    <row r="117" spans="3:14" outlineLevel="2" x14ac:dyDescent="0.25">
      <c r="C117" s="384">
        <v>6370</v>
      </c>
      <c r="D117" s="384" t="s">
        <v>632</v>
      </c>
      <c r="E117" s="360">
        <v>3</v>
      </c>
      <c r="F117" s="361"/>
      <c r="G117" s="360"/>
      <c r="H117" s="361"/>
      <c r="I117" s="360" t="s">
        <v>7</v>
      </c>
      <c r="J117" s="384" t="s">
        <v>632</v>
      </c>
      <c r="K117" s="362"/>
      <c r="L117" s="397">
        <f>SUM(L118)</f>
        <v>0</v>
      </c>
      <c r="M117" s="364" t="s">
        <v>963</v>
      </c>
      <c r="N117" s="375"/>
    </row>
    <row r="118" spans="3:14" outlineLevel="3" x14ac:dyDescent="0.25">
      <c r="C118" s="366">
        <v>6370.01</v>
      </c>
      <c r="D118" s="369" t="s">
        <v>1420</v>
      </c>
      <c r="E118" s="368">
        <v>4</v>
      </c>
      <c r="F118" s="369"/>
      <c r="G118" s="368">
        <v>6370</v>
      </c>
      <c r="H118" s="369" t="s">
        <v>633</v>
      </c>
      <c r="I118" s="368" t="s">
        <v>7</v>
      </c>
      <c r="J118" s="373"/>
      <c r="K118" s="370"/>
      <c r="L118" s="371"/>
      <c r="M118" s="372" t="s">
        <v>963</v>
      </c>
      <c r="N118" s="374"/>
    </row>
    <row r="119" spans="3:14" outlineLevel="2" x14ac:dyDescent="0.25">
      <c r="C119" s="384">
        <v>6390</v>
      </c>
      <c r="D119" s="359" t="s">
        <v>634</v>
      </c>
      <c r="E119" s="360">
        <v>3</v>
      </c>
      <c r="F119" s="361"/>
      <c r="G119" s="360"/>
      <c r="H119" s="361"/>
      <c r="I119" s="360" t="s">
        <v>7</v>
      </c>
      <c r="J119" s="359" t="s">
        <v>634</v>
      </c>
      <c r="K119" s="362"/>
      <c r="L119" s="397">
        <f>SUM(L120)</f>
        <v>0</v>
      </c>
      <c r="M119" s="364" t="s">
        <v>963</v>
      </c>
      <c r="N119" s="375"/>
    </row>
    <row r="120" spans="3:14" outlineLevel="3" x14ac:dyDescent="0.25">
      <c r="C120" s="366">
        <v>6390.01</v>
      </c>
      <c r="D120" s="369" t="s">
        <v>634</v>
      </c>
      <c r="E120" s="368">
        <v>4</v>
      </c>
      <c r="F120" s="369" t="s">
        <v>1169</v>
      </c>
      <c r="G120" s="368">
        <v>6390</v>
      </c>
      <c r="H120" s="369" t="s">
        <v>635</v>
      </c>
      <c r="I120" s="368" t="s">
        <v>1008</v>
      </c>
      <c r="J120" s="373"/>
      <c r="K120" s="370"/>
      <c r="L120" s="371"/>
      <c r="M120" s="372" t="s">
        <v>963</v>
      </c>
      <c r="N120" s="374"/>
    </row>
    <row r="121" spans="3:14" s="351" customFormat="1" outlineLevel="1" x14ac:dyDescent="0.25">
      <c r="C121" s="352">
        <v>6400</v>
      </c>
      <c r="D121" s="352" t="s">
        <v>636</v>
      </c>
      <c r="E121" s="353">
        <v>2</v>
      </c>
      <c r="F121" s="354"/>
      <c r="G121" s="353"/>
      <c r="H121" s="354"/>
      <c r="I121" s="353" t="s">
        <v>7</v>
      </c>
      <c r="J121" s="352" t="s">
        <v>636</v>
      </c>
      <c r="K121" s="355"/>
      <c r="L121" s="396">
        <f>SUM(L122,L124)</f>
        <v>0</v>
      </c>
      <c r="M121" s="357" t="s">
        <v>963</v>
      </c>
      <c r="N121" s="377"/>
    </row>
    <row r="122" spans="3:14" s="125" customFormat="1" outlineLevel="2" x14ac:dyDescent="0.25">
      <c r="C122" s="384">
        <v>6420</v>
      </c>
      <c r="D122" s="384" t="s">
        <v>637</v>
      </c>
      <c r="E122" s="360">
        <v>3</v>
      </c>
      <c r="F122" s="361"/>
      <c r="G122" s="360"/>
      <c r="H122" s="361"/>
      <c r="I122" s="360" t="s">
        <v>7</v>
      </c>
      <c r="J122" s="384" t="s">
        <v>637</v>
      </c>
      <c r="K122" s="362"/>
      <c r="L122" s="397">
        <f>SUM(L123)</f>
        <v>0</v>
      </c>
      <c r="M122" s="364" t="s">
        <v>963</v>
      </c>
      <c r="N122" s="375"/>
    </row>
    <row r="123" spans="3:14" s="125" customFormat="1" outlineLevel="3" x14ac:dyDescent="0.25">
      <c r="C123" s="366">
        <v>6420.01</v>
      </c>
      <c r="D123" s="367" t="s">
        <v>638</v>
      </c>
      <c r="E123" s="368">
        <v>4</v>
      </c>
      <c r="F123" s="369"/>
      <c r="G123" s="368">
        <v>6420</v>
      </c>
      <c r="H123" s="369" t="s">
        <v>638</v>
      </c>
      <c r="I123" s="368" t="s">
        <v>7</v>
      </c>
      <c r="J123" s="373"/>
      <c r="K123" s="370"/>
      <c r="L123" s="371"/>
      <c r="M123" s="372" t="s">
        <v>963</v>
      </c>
      <c r="N123" s="374"/>
    </row>
    <row r="124" spans="3:14" s="125" customFormat="1" outlineLevel="2" x14ac:dyDescent="0.25">
      <c r="C124" s="384">
        <v>6450</v>
      </c>
      <c r="D124" s="384" t="s">
        <v>639</v>
      </c>
      <c r="E124" s="360">
        <v>3</v>
      </c>
      <c r="F124" s="361"/>
      <c r="G124" s="360"/>
      <c r="H124" s="361"/>
      <c r="I124" s="360" t="s">
        <v>7</v>
      </c>
      <c r="J124" s="384" t="s">
        <v>639</v>
      </c>
      <c r="K124" s="362"/>
      <c r="L124" s="397">
        <f>SUM(L125:L131)</f>
        <v>0</v>
      </c>
      <c r="M124" s="364" t="s">
        <v>963</v>
      </c>
      <c r="N124" s="375"/>
    </row>
    <row r="125" spans="3:14" s="125" customFormat="1" hidden="1" outlineLevel="3" x14ac:dyDescent="0.25">
      <c r="C125" s="366">
        <v>6450.01</v>
      </c>
      <c r="D125" s="367" t="s">
        <v>640</v>
      </c>
      <c r="E125" s="368">
        <v>4</v>
      </c>
      <c r="F125" s="369"/>
      <c r="G125" s="368"/>
      <c r="H125" s="369"/>
      <c r="I125" s="368" t="s">
        <v>1410</v>
      </c>
      <c r="J125" s="373"/>
      <c r="K125" s="370"/>
      <c r="L125" s="371"/>
      <c r="M125" s="372" t="s">
        <v>963</v>
      </c>
      <c r="N125" s="374"/>
    </row>
    <row r="126" spans="3:14" s="125" customFormat="1" outlineLevel="3" x14ac:dyDescent="0.25">
      <c r="C126" s="366">
        <v>6450.11</v>
      </c>
      <c r="D126" s="367" t="s">
        <v>641</v>
      </c>
      <c r="E126" s="368">
        <v>4</v>
      </c>
      <c r="F126" s="369"/>
      <c r="G126" s="368">
        <v>6450</v>
      </c>
      <c r="H126" s="369" t="s">
        <v>641</v>
      </c>
      <c r="I126" s="368" t="s">
        <v>7</v>
      </c>
      <c r="J126" s="373"/>
      <c r="K126" s="370"/>
      <c r="L126" s="371"/>
      <c r="M126" s="372" t="s">
        <v>963</v>
      </c>
      <c r="N126" s="374"/>
    </row>
    <row r="127" spans="3:14" s="125" customFormat="1" outlineLevel="3" x14ac:dyDescent="0.25">
      <c r="C127" s="366">
        <v>6450.21</v>
      </c>
      <c r="D127" s="367" t="s">
        <v>642</v>
      </c>
      <c r="E127" s="368">
        <v>4</v>
      </c>
      <c r="F127" s="369"/>
      <c r="G127" s="368">
        <v>6452</v>
      </c>
      <c r="H127" s="369" t="s">
        <v>642</v>
      </c>
      <c r="I127" s="368" t="s">
        <v>7</v>
      </c>
      <c r="J127" s="373"/>
      <c r="K127" s="370"/>
      <c r="L127" s="371"/>
      <c r="M127" s="372" t="s">
        <v>963</v>
      </c>
      <c r="N127" s="374"/>
    </row>
    <row r="128" spans="3:14" s="125" customFormat="1" hidden="1" outlineLevel="3" x14ac:dyDescent="0.25">
      <c r="C128" s="366">
        <v>6450.31</v>
      </c>
      <c r="D128" s="367" t="s">
        <v>643</v>
      </c>
      <c r="E128" s="368">
        <v>4</v>
      </c>
      <c r="F128" s="369"/>
      <c r="G128" s="368"/>
      <c r="H128" s="369"/>
      <c r="I128" s="368" t="s">
        <v>1410</v>
      </c>
      <c r="J128" s="373"/>
      <c r="K128" s="370"/>
      <c r="L128" s="371"/>
      <c r="M128" s="372" t="s">
        <v>963</v>
      </c>
      <c r="N128" s="374"/>
    </row>
    <row r="129" spans="3:14" s="125" customFormat="1" outlineLevel="3" x14ac:dyDescent="0.25">
      <c r="C129" s="366">
        <v>6450.32</v>
      </c>
      <c r="D129" s="367" t="s">
        <v>644</v>
      </c>
      <c r="E129" s="368">
        <v>4</v>
      </c>
      <c r="F129" s="369" t="s">
        <v>1411</v>
      </c>
      <c r="G129" s="368">
        <v>6451</v>
      </c>
      <c r="H129" s="369" t="s">
        <v>644</v>
      </c>
      <c r="I129" s="368" t="s">
        <v>7</v>
      </c>
      <c r="J129" s="373"/>
      <c r="K129" s="370"/>
      <c r="L129" s="371"/>
      <c r="M129" s="372" t="s">
        <v>963</v>
      </c>
      <c r="N129" s="374"/>
    </row>
    <row r="130" spans="3:14" s="125" customFormat="1" outlineLevel="3" x14ac:dyDescent="0.25">
      <c r="C130" s="366">
        <v>6450.33</v>
      </c>
      <c r="D130" s="367" t="s">
        <v>645</v>
      </c>
      <c r="E130" s="368">
        <v>4</v>
      </c>
      <c r="F130" s="369" t="s">
        <v>1412</v>
      </c>
      <c r="G130" s="368">
        <v>6453</v>
      </c>
      <c r="H130" s="369" t="s">
        <v>645</v>
      </c>
      <c r="I130" s="368" t="s">
        <v>7</v>
      </c>
      <c r="J130" s="373"/>
      <c r="K130" s="370"/>
      <c r="L130" s="371"/>
      <c r="M130" s="372" t="s">
        <v>963</v>
      </c>
      <c r="N130" s="374"/>
    </row>
    <row r="131" spans="3:14" s="125" customFormat="1" outlineLevel="3" x14ac:dyDescent="0.25">
      <c r="C131" s="366">
        <v>6450.91</v>
      </c>
      <c r="D131" s="367" t="s">
        <v>646</v>
      </c>
      <c r="E131" s="368">
        <v>4</v>
      </c>
      <c r="F131" s="369" t="s">
        <v>1429</v>
      </c>
      <c r="G131" s="368"/>
      <c r="H131" s="369"/>
      <c r="I131" s="368" t="s">
        <v>7</v>
      </c>
      <c r="J131" s="373"/>
      <c r="K131" s="370"/>
      <c r="L131" s="371"/>
      <c r="M131" s="372" t="s">
        <v>963</v>
      </c>
      <c r="N131" s="374"/>
    </row>
    <row r="132" spans="3:14" s="351" customFormat="1" outlineLevel="1" x14ac:dyDescent="0.25">
      <c r="C132" s="352">
        <v>6500</v>
      </c>
      <c r="D132" s="352" t="s">
        <v>647</v>
      </c>
      <c r="E132" s="353">
        <v>2</v>
      </c>
      <c r="F132" s="354"/>
      <c r="G132" s="353"/>
      <c r="H132" s="354"/>
      <c r="I132" s="353" t="s">
        <v>7</v>
      </c>
      <c r="J132" s="352" t="s">
        <v>647</v>
      </c>
      <c r="K132" s="355"/>
      <c r="L132" s="396">
        <f>SUM(L133,L135,L137,L144,L151,L160,L162,L166,L170,L172,L174)</f>
        <v>0</v>
      </c>
      <c r="M132" s="357" t="s">
        <v>963</v>
      </c>
      <c r="N132" s="377"/>
    </row>
    <row r="133" spans="3:14" s="125" customFormat="1" outlineLevel="2" x14ac:dyDescent="0.25">
      <c r="C133" s="384">
        <v>6504</v>
      </c>
      <c r="D133" s="384" t="s">
        <v>648</v>
      </c>
      <c r="E133" s="360">
        <v>3</v>
      </c>
      <c r="F133" s="361"/>
      <c r="G133" s="360"/>
      <c r="H133" s="361"/>
      <c r="I133" s="360" t="s">
        <v>7</v>
      </c>
      <c r="J133" s="365"/>
      <c r="K133" s="362"/>
      <c r="L133" s="397">
        <f>SUM(L134)</f>
        <v>0</v>
      </c>
      <c r="M133" s="364" t="s">
        <v>963</v>
      </c>
      <c r="N133" s="375"/>
    </row>
    <row r="134" spans="3:14" s="125" customFormat="1" outlineLevel="3" x14ac:dyDescent="0.25">
      <c r="C134" s="366">
        <v>6504.01</v>
      </c>
      <c r="D134" s="367" t="s">
        <v>1430</v>
      </c>
      <c r="E134" s="368">
        <v>4</v>
      </c>
      <c r="F134" s="369"/>
      <c r="G134" s="368"/>
      <c r="H134" s="369"/>
      <c r="I134" s="368" t="s">
        <v>7</v>
      </c>
      <c r="J134" s="373"/>
      <c r="K134" s="370"/>
      <c r="L134" s="371"/>
      <c r="M134" s="372" t="s">
        <v>963</v>
      </c>
      <c r="N134" s="374"/>
    </row>
    <row r="135" spans="3:14" s="125" customFormat="1" outlineLevel="2" x14ac:dyDescent="0.25">
      <c r="C135" s="384">
        <v>6505</v>
      </c>
      <c r="D135" s="384" t="s">
        <v>649</v>
      </c>
      <c r="E135" s="360">
        <v>3</v>
      </c>
      <c r="F135" s="361"/>
      <c r="G135" s="360"/>
      <c r="H135" s="361"/>
      <c r="I135" s="360" t="s">
        <v>7</v>
      </c>
      <c r="J135" s="365"/>
      <c r="K135" s="362"/>
      <c r="L135" s="397">
        <f>SUM(L136)</f>
        <v>0</v>
      </c>
      <c r="M135" s="364" t="s">
        <v>963</v>
      </c>
      <c r="N135" s="375"/>
    </row>
    <row r="136" spans="3:14" s="125" customFormat="1" outlineLevel="3" x14ac:dyDescent="0.25">
      <c r="C136" s="366">
        <v>6505.01</v>
      </c>
      <c r="D136" s="367" t="s">
        <v>1431</v>
      </c>
      <c r="E136" s="368">
        <v>4</v>
      </c>
      <c r="F136" s="369"/>
      <c r="G136" s="368"/>
      <c r="H136" s="369"/>
      <c r="I136" s="368" t="s">
        <v>7</v>
      </c>
      <c r="J136" s="373"/>
      <c r="K136" s="370"/>
      <c r="L136" s="371"/>
      <c r="M136" s="372" t="s">
        <v>963</v>
      </c>
      <c r="N136" s="374"/>
    </row>
    <row r="137" spans="3:14" s="125" customFormat="1" outlineLevel="2" x14ac:dyDescent="0.25">
      <c r="C137" s="384">
        <v>6510</v>
      </c>
      <c r="D137" s="384" t="s">
        <v>650</v>
      </c>
      <c r="E137" s="360">
        <v>3</v>
      </c>
      <c r="F137" s="361"/>
      <c r="G137" s="360"/>
      <c r="H137" s="361"/>
      <c r="I137" s="360" t="s">
        <v>7</v>
      </c>
      <c r="J137" s="384" t="s">
        <v>650</v>
      </c>
      <c r="K137" s="362"/>
      <c r="L137" s="397">
        <f>SUM(L138:L143)</f>
        <v>0</v>
      </c>
      <c r="M137" s="364" t="s">
        <v>963</v>
      </c>
      <c r="N137" s="375"/>
    </row>
    <row r="138" spans="3:14" s="125" customFormat="1" hidden="1" outlineLevel="3" x14ac:dyDescent="0.25">
      <c r="C138" s="366">
        <v>6510.01</v>
      </c>
      <c r="D138" s="367" t="s">
        <v>650</v>
      </c>
      <c r="E138" s="368">
        <v>4</v>
      </c>
      <c r="F138" s="369"/>
      <c r="G138" s="368">
        <v>6510</v>
      </c>
      <c r="H138" s="369" t="s">
        <v>650</v>
      </c>
      <c r="I138" s="368" t="s">
        <v>1410</v>
      </c>
      <c r="J138" s="373"/>
      <c r="K138" s="370"/>
      <c r="L138" s="371"/>
      <c r="M138" s="372" t="s">
        <v>963</v>
      </c>
      <c r="N138" s="374"/>
    </row>
    <row r="139" spans="3:14" s="125" customFormat="1" outlineLevel="3" x14ac:dyDescent="0.25">
      <c r="C139" s="366">
        <v>6510.12</v>
      </c>
      <c r="D139" s="367" t="s">
        <v>651</v>
      </c>
      <c r="E139" s="368">
        <v>4</v>
      </c>
      <c r="F139" s="369"/>
      <c r="G139" s="368"/>
      <c r="H139" s="369"/>
      <c r="I139" s="368" t="s">
        <v>7</v>
      </c>
      <c r="J139" s="373"/>
      <c r="K139" s="370"/>
      <c r="L139" s="371"/>
      <c r="M139" s="372" t="s">
        <v>963</v>
      </c>
      <c r="N139" s="374"/>
    </row>
    <row r="140" spans="3:14" s="125" customFormat="1" outlineLevel="3" x14ac:dyDescent="0.25">
      <c r="C140" s="366">
        <v>6510.14</v>
      </c>
      <c r="D140" s="367" t="s">
        <v>652</v>
      </c>
      <c r="E140" s="368">
        <v>4</v>
      </c>
      <c r="F140" s="369"/>
      <c r="G140" s="368"/>
      <c r="H140" s="369"/>
      <c r="I140" s="368" t="s">
        <v>7</v>
      </c>
      <c r="J140" s="369"/>
      <c r="K140" s="370"/>
      <c r="L140" s="371"/>
      <c r="M140" s="372" t="s">
        <v>963</v>
      </c>
      <c r="N140" s="374"/>
    </row>
    <row r="141" spans="3:14" s="125" customFormat="1" outlineLevel="3" x14ac:dyDescent="0.25">
      <c r="C141" s="366">
        <v>6510.15</v>
      </c>
      <c r="D141" s="367" t="s">
        <v>653</v>
      </c>
      <c r="E141" s="368">
        <v>4</v>
      </c>
      <c r="F141" s="373"/>
      <c r="G141" s="368"/>
      <c r="H141" s="369"/>
      <c r="I141" s="368" t="s">
        <v>7</v>
      </c>
      <c r="J141" s="373"/>
      <c r="K141" s="370"/>
      <c r="L141" s="371"/>
      <c r="M141" s="372" t="s">
        <v>963</v>
      </c>
      <c r="N141" s="374"/>
    </row>
    <row r="142" spans="3:14" s="125" customFormat="1" outlineLevel="3" x14ac:dyDescent="0.25">
      <c r="C142" s="366">
        <v>6510.18</v>
      </c>
      <c r="D142" s="367" t="s">
        <v>654</v>
      </c>
      <c r="E142" s="368">
        <v>4</v>
      </c>
      <c r="F142" s="369"/>
      <c r="G142" s="368"/>
      <c r="H142" s="369"/>
      <c r="I142" s="368" t="s">
        <v>7</v>
      </c>
      <c r="J142" s="373"/>
      <c r="K142" s="370"/>
      <c r="L142" s="371"/>
      <c r="M142" s="372" t="s">
        <v>963</v>
      </c>
      <c r="N142" s="374"/>
    </row>
    <row r="143" spans="3:14" s="125" customFormat="1" outlineLevel="3" x14ac:dyDescent="0.25">
      <c r="C143" s="366">
        <v>6510.31</v>
      </c>
      <c r="D143" s="367" t="s">
        <v>655</v>
      </c>
      <c r="E143" s="368">
        <v>4</v>
      </c>
      <c r="F143" s="369"/>
      <c r="G143" s="368">
        <v>6521</v>
      </c>
      <c r="H143" s="369" t="s">
        <v>655</v>
      </c>
      <c r="I143" s="368" t="s">
        <v>7</v>
      </c>
      <c r="J143" s="373"/>
      <c r="K143" s="370"/>
      <c r="L143" s="371"/>
      <c r="M143" s="372" t="s">
        <v>963</v>
      </c>
      <c r="N143" s="374"/>
    </row>
    <row r="144" spans="3:14" s="125" customFormat="1" outlineLevel="2" x14ac:dyDescent="0.25">
      <c r="C144" s="384">
        <v>6515</v>
      </c>
      <c r="D144" s="384" t="s">
        <v>656</v>
      </c>
      <c r="E144" s="360">
        <v>3</v>
      </c>
      <c r="F144" s="361"/>
      <c r="G144" s="360"/>
      <c r="H144" s="361"/>
      <c r="I144" s="360" t="s">
        <v>7</v>
      </c>
      <c r="J144" s="384" t="s">
        <v>656</v>
      </c>
      <c r="K144" s="362"/>
      <c r="L144" s="397">
        <f>SUM(L145:L150)</f>
        <v>0</v>
      </c>
      <c r="M144" s="364" t="s">
        <v>963</v>
      </c>
      <c r="N144" s="375"/>
    </row>
    <row r="145" spans="3:14" s="125" customFormat="1" hidden="1" outlineLevel="3" x14ac:dyDescent="0.25">
      <c r="C145" s="366">
        <v>6515.01</v>
      </c>
      <c r="D145" s="367" t="s">
        <v>1432</v>
      </c>
      <c r="E145" s="368">
        <v>4</v>
      </c>
      <c r="F145" s="369"/>
      <c r="G145" s="368">
        <v>6515</v>
      </c>
      <c r="H145" s="369" t="s">
        <v>657</v>
      </c>
      <c r="I145" s="368" t="s">
        <v>1410</v>
      </c>
      <c r="J145" s="373"/>
      <c r="K145" s="370"/>
      <c r="L145" s="371"/>
      <c r="M145" s="372" t="s">
        <v>963</v>
      </c>
      <c r="N145" s="374"/>
    </row>
    <row r="146" spans="3:14" s="125" customFormat="1" outlineLevel="3" x14ac:dyDescent="0.25">
      <c r="C146" s="366">
        <v>6515.12</v>
      </c>
      <c r="D146" s="367" t="s">
        <v>658</v>
      </c>
      <c r="E146" s="368">
        <v>4</v>
      </c>
      <c r="F146" s="369"/>
      <c r="G146" s="368"/>
      <c r="H146" s="369"/>
      <c r="I146" s="368" t="s">
        <v>7</v>
      </c>
      <c r="J146" s="373"/>
      <c r="K146" s="370"/>
      <c r="L146" s="371"/>
      <c r="M146" s="372" t="s">
        <v>963</v>
      </c>
      <c r="N146" s="374"/>
    </row>
    <row r="147" spans="3:14" s="125" customFormat="1" outlineLevel="3" x14ac:dyDescent="0.25">
      <c r="C147" s="366">
        <v>6515.13</v>
      </c>
      <c r="D147" s="367" t="s">
        <v>659</v>
      </c>
      <c r="E147" s="368">
        <v>4</v>
      </c>
      <c r="F147" s="369"/>
      <c r="G147" s="368"/>
      <c r="H147" s="369"/>
      <c r="I147" s="368" t="s">
        <v>7</v>
      </c>
      <c r="J147" s="373"/>
      <c r="K147" s="370"/>
      <c r="L147" s="371"/>
      <c r="M147" s="372" t="s">
        <v>963</v>
      </c>
      <c r="N147" s="374"/>
    </row>
    <row r="148" spans="3:14" s="125" customFormat="1" outlineLevel="3" x14ac:dyDescent="0.25">
      <c r="C148" s="366">
        <v>6515.14</v>
      </c>
      <c r="D148" s="367" t="s">
        <v>660</v>
      </c>
      <c r="E148" s="368">
        <v>4</v>
      </c>
      <c r="F148" s="373"/>
      <c r="G148" s="368"/>
      <c r="H148" s="369"/>
      <c r="I148" s="368" t="s">
        <v>7</v>
      </c>
      <c r="J148" s="373"/>
      <c r="K148" s="370"/>
      <c r="L148" s="371"/>
      <c r="M148" s="372" t="s">
        <v>963</v>
      </c>
      <c r="N148" s="374"/>
    </row>
    <row r="149" spans="3:14" s="125" customFormat="1" outlineLevel="3" x14ac:dyDescent="0.25">
      <c r="C149" s="366">
        <v>6515.15</v>
      </c>
      <c r="D149" s="367" t="s">
        <v>661</v>
      </c>
      <c r="E149" s="368">
        <v>4</v>
      </c>
      <c r="F149" s="373"/>
      <c r="G149" s="368"/>
      <c r="H149" s="369"/>
      <c r="I149" s="368" t="s">
        <v>7</v>
      </c>
      <c r="J149" s="373"/>
      <c r="K149" s="370"/>
      <c r="L149" s="371"/>
      <c r="M149" s="372" t="s">
        <v>963</v>
      </c>
      <c r="N149" s="374"/>
    </row>
    <row r="150" spans="3:14" s="125" customFormat="1" outlineLevel="3" x14ac:dyDescent="0.25">
      <c r="C150" s="366">
        <v>6515.18</v>
      </c>
      <c r="D150" s="367" t="s">
        <v>662</v>
      </c>
      <c r="E150" s="368">
        <v>4</v>
      </c>
      <c r="F150" s="369"/>
      <c r="G150" s="368"/>
      <c r="H150" s="369"/>
      <c r="I150" s="368" t="s">
        <v>7</v>
      </c>
      <c r="J150" s="373"/>
      <c r="K150" s="370"/>
      <c r="L150" s="371"/>
      <c r="M150" s="372" t="s">
        <v>963</v>
      </c>
      <c r="N150" s="374"/>
    </row>
    <row r="151" spans="3:14" s="125" customFormat="1" outlineLevel="2" x14ac:dyDescent="0.25">
      <c r="C151" s="384">
        <v>6520</v>
      </c>
      <c r="D151" s="384" t="s">
        <v>663</v>
      </c>
      <c r="E151" s="360">
        <v>3</v>
      </c>
      <c r="F151" s="361"/>
      <c r="G151" s="360"/>
      <c r="H151" s="361"/>
      <c r="I151" s="360" t="s">
        <v>7</v>
      </c>
      <c r="J151" s="384" t="s">
        <v>663</v>
      </c>
      <c r="K151" s="362"/>
      <c r="L151" s="397">
        <f>SUM(L152:L159)</f>
        <v>0</v>
      </c>
      <c r="M151" s="364" t="s">
        <v>963</v>
      </c>
      <c r="N151" s="375"/>
    </row>
    <row r="152" spans="3:14" s="125" customFormat="1" hidden="1" outlineLevel="3" x14ac:dyDescent="0.25">
      <c r="C152" s="366">
        <v>6520.01</v>
      </c>
      <c r="D152" s="367" t="s">
        <v>1433</v>
      </c>
      <c r="E152" s="368">
        <v>4</v>
      </c>
      <c r="F152" s="369"/>
      <c r="G152" s="368">
        <v>6520</v>
      </c>
      <c r="H152" s="369" t="s">
        <v>663</v>
      </c>
      <c r="I152" s="368" t="s">
        <v>1410</v>
      </c>
      <c r="J152" s="373"/>
      <c r="K152" s="370"/>
      <c r="L152" s="371"/>
      <c r="M152" s="372" t="s">
        <v>963</v>
      </c>
      <c r="N152" s="374"/>
    </row>
    <row r="153" spans="3:14" s="125" customFormat="1" outlineLevel="3" x14ac:dyDescent="0.25">
      <c r="C153" s="366">
        <v>6520.12</v>
      </c>
      <c r="D153" s="367" t="s">
        <v>664</v>
      </c>
      <c r="E153" s="368">
        <v>4</v>
      </c>
      <c r="F153" s="373"/>
      <c r="G153" s="368"/>
      <c r="H153" s="369"/>
      <c r="I153" s="368" t="s">
        <v>7</v>
      </c>
      <c r="J153" s="373"/>
      <c r="K153" s="370"/>
      <c r="L153" s="371"/>
      <c r="M153" s="372" t="s">
        <v>963</v>
      </c>
      <c r="N153" s="374"/>
    </row>
    <row r="154" spans="3:14" s="125" customFormat="1" outlineLevel="3" x14ac:dyDescent="0.25">
      <c r="C154" s="366">
        <v>6520.13</v>
      </c>
      <c r="D154" s="367" t="s">
        <v>665</v>
      </c>
      <c r="E154" s="368">
        <v>4</v>
      </c>
      <c r="F154" s="373"/>
      <c r="G154" s="368"/>
      <c r="H154" s="369"/>
      <c r="I154" s="368" t="s">
        <v>7</v>
      </c>
      <c r="J154" s="373"/>
      <c r="K154" s="370"/>
      <c r="L154" s="371"/>
      <c r="M154" s="372" t="s">
        <v>963</v>
      </c>
      <c r="N154" s="374"/>
    </row>
    <row r="155" spans="3:14" s="125" customFormat="1" outlineLevel="3" x14ac:dyDescent="0.25">
      <c r="C155" s="366">
        <v>6520.14</v>
      </c>
      <c r="D155" s="367" t="s">
        <v>666</v>
      </c>
      <c r="E155" s="368">
        <v>4</v>
      </c>
      <c r="F155" s="373"/>
      <c r="G155" s="368"/>
      <c r="H155" s="369"/>
      <c r="I155" s="368" t="s">
        <v>7</v>
      </c>
      <c r="J155" s="373"/>
      <c r="K155" s="370"/>
      <c r="L155" s="371"/>
      <c r="M155" s="372" t="s">
        <v>963</v>
      </c>
      <c r="N155" s="374"/>
    </row>
    <row r="156" spans="3:14" s="125" customFormat="1" outlineLevel="3" x14ac:dyDescent="0.25">
      <c r="C156" s="366">
        <v>6520.15</v>
      </c>
      <c r="D156" s="367" t="s">
        <v>667</v>
      </c>
      <c r="E156" s="368">
        <v>4</v>
      </c>
      <c r="F156" s="373"/>
      <c r="G156" s="368"/>
      <c r="H156" s="369"/>
      <c r="I156" s="368" t="s">
        <v>7</v>
      </c>
      <c r="J156" s="373"/>
      <c r="K156" s="370"/>
      <c r="L156" s="371"/>
      <c r="M156" s="372" t="s">
        <v>963</v>
      </c>
      <c r="N156" s="374"/>
    </row>
    <row r="157" spans="3:14" s="125" customFormat="1" outlineLevel="3" x14ac:dyDescent="0.25">
      <c r="C157" s="366">
        <v>6520.16</v>
      </c>
      <c r="D157" s="367" t="s">
        <v>668</v>
      </c>
      <c r="E157" s="368">
        <v>4</v>
      </c>
      <c r="F157" s="369"/>
      <c r="G157" s="368"/>
      <c r="H157" s="369"/>
      <c r="I157" s="368" t="s">
        <v>7</v>
      </c>
      <c r="J157" s="369"/>
      <c r="K157" s="370"/>
      <c r="L157" s="371"/>
      <c r="M157" s="372" t="s">
        <v>963</v>
      </c>
      <c r="N157" s="374"/>
    </row>
    <row r="158" spans="3:14" s="125" customFormat="1" hidden="1" outlineLevel="3" x14ac:dyDescent="0.25">
      <c r="C158" s="366">
        <v>6520.17</v>
      </c>
      <c r="D158" s="367" t="s">
        <v>669</v>
      </c>
      <c r="E158" s="368">
        <v>4</v>
      </c>
      <c r="F158" s="369"/>
      <c r="G158" s="368"/>
      <c r="H158" s="369"/>
      <c r="I158" s="368" t="s">
        <v>11</v>
      </c>
      <c r="J158" s="369"/>
      <c r="K158" s="370"/>
      <c r="L158" s="371"/>
      <c r="M158" s="372" t="s">
        <v>963</v>
      </c>
      <c r="N158" s="374"/>
    </row>
    <row r="159" spans="3:14" s="125" customFormat="1" outlineLevel="3" x14ac:dyDescent="0.25">
      <c r="C159" s="366">
        <v>6520.18</v>
      </c>
      <c r="D159" s="367" t="s">
        <v>670</v>
      </c>
      <c r="E159" s="368">
        <v>4</v>
      </c>
      <c r="F159" s="373"/>
      <c r="G159" s="368"/>
      <c r="H159" s="369"/>
      <c r="I159" s="368" t="s">
        <v>7</v>
      </c>
      <c r="J159" s="373"/>
      <c r="K159" s="370"/>
      <c r="L159" s="371"/>
      <c r="M159" s="372" t="s">
        <v>963</v>
      </c>
      <c r="N159" s="374"/>
    </row>
    <row r="160" spans="3:14" s="125" customFormat="1" outlineLevel="2" x14ac:dyDescent="0.25">
      <c r="C160" s="384">
        <v>6525</v>
      </c>
      <c r="D160" s="384" t="s">
        <v>671</v>
      </c>
      <c r="E160" s="360">
        <v>3</v>
      </c>
      <c r="F160" s="365"/>
      <c r="G160" s="360"/>
      <c r="H160" s="361"/>
      <c r="I160" s="360" t="s">
        <v>7</v>
      </c>
      <c r="J160" s="384" t="s">
        <v>671</v>
      </c>
      <c r="K160" s="362"/>
      <c r="L160" s="397">
        <f>SUM(L161)</f>
        <v>0</v>
      </c>
      <c r="M160" s="364" t="s">
        <v>963</v>
      </c>
      <c r="N160" s="375"/>
    </row>
    <row r="161" spans="3:14" s="125" customFormat="1" outlineLevel="3" x14ac:dyDescent="0.25">
      <c r="C161" s="366">
        <v>6525.01</v>
      </c>
      <c r="D161" s="367" t="s">
        <v>672</v>
      </c>
      <c r="E161" s="368">
        <v>4</v>
      </c>
      <c r="F161" s="369"/>
      <c r="G161" s="368">
        <v>6525</v>
      </c>
      <c r="H161" s="369" t="s">
        <v>672</v>
      </c>
      <c r="I161" s="368" t="s">
        <v>7</v>
      </c>
      <c r="J161" s="373"/>
      <c r="K161" s="370"/>
      <c r="L161" s="371"/>
      <c r="M161" s="372" t="s">
        <v>963</v>
      </c>
      <c r="N161" s="373"/>
    </row>
    <row r="162" spans="3:14" s="125" customFormat="1" outlineLevel="2" x14ac:dyDescent="0.25">
      <c r="C162" s="384">
        <v>6530</v>
      </c>
      <c r="D162" s="384" t="s">
        <v>673</v>
      </c>
      <c r="E162" s="360">
        <v>3</v>
      </c>
      <c r="F162" s="361"/>
      <c r="G162" s="360"/>
      <c r="H162" s="361"/>
      <c r="I162" s="360" t="s">
        <v>7</v>
      </c>
      <c r="J162" s="384" t="s">
        <v>673</v>
      </c>
      <c r="K162" s="362"/>
      <c r="L162" s="397">
        <f>SUM(L163:L165)</f>
        <v>0</v>
      </c>
      <c r="M162" s="364" t="s">
        <v>963</v>
      </c>
      <c r="N162" s="365"/>
    </row>
    <row r="163" spans="3:14" s="125" customFormat="1" hidden="1" outlineLevel="3" x14ac:dyDescent="0.25">
      <c r="C163" s="366">
        <v>6530.01</v>
      </c>
      <c r="D163" s="367" t="s">
        <v>674</v>
      </c>
      <c r="E163" s="368">
        <v>4</v>
      </c>
      <c r="F163" s="369"/>
      <c r="G163" s="368"/>
      <c r="H163" s="369"/>
      <c r="I163" s="368" t="s">
        <v>1410</v>
      </c>
      <c r="J163" s="373"/>
      <c r="K163" s="370"/>
      <c r="L163" s="371"/>
      <c r="M163" s="372" t="s">
        <v>963</v>
      </c>
      <c r="N163" s="373"/>
    </row>
    <row r="164" spans="3:14" s="125" customFormat="1" outlineLevel="3" x14ac:dyDescent="0.25">
      <c r="C164" s="366">
        <v>6530.11</v>
      </c>
      <c r="D164" s="367" t="s">
        <v>675</v>
      </c>
      <c r="E164" s="368">
        <v>4</v>
      </c>
      <c r="F164" s="369"/>
      <c r="G164" s="368">
        <v>6530</v>
      </c>
      <c r="H164" s="369" t="s">
        <v>676</v>
      </c>
      <c r="I164" s="368" t="s">
        <v>7</v>
      </c>
      <c r="J164" s="373"/>
      <c r="K164" s="370"/>
      <c r="L164" s="371"/>
      <c r="M164" s="372" t="s">
        <v>963</v>
      </c>
      <c r="N164" s="373"/>
    </row>
    <row r="165" spans="3:14" s="125" customFormat="1" hidden="1" outlineLevel="3" x14ac:dyDescent="0.25">
      <c r="C165" s="366">
        <v>6530.21</v>
      </c>
      <c r="D165" s="367" t="s">
        <v>677</v>
      </c>
      <c r="E165" s="368">
        <v>4</v>
      </c>
      <c r="F165" s="369"/>
      <c r="G165" s="368">
        <v>6531</v>
      </c>
      <c r="H165" s="369" t="s">
        <v>677</v>
      </c>
      <c r="I165" s="368" t="s">
        <v>11</v>
      </c>
      <c r="J165" s="373"/>
      <c r="K165" s="370"/>
      <c r="L165" s="371"/>
      <c r="M165" s="372" t="s">
        <v>963</v>
      </c>
      <c r="N165" s="374"/>
    </row>
    <row r="166" spans="3:14" s="125" customFormat="1" outlineLevel="2" x14ac:dyDescent="0.25">
      <c r="C166" s="384">
        <v>6540</v>
      </c>
      <c r="D166" s="359" t="s">
        <v>678</v>
      </c>
      <c r="E166" s="360">
        <v>3</v>
      </c>
      <c r="F166" s="361"/>
      <c r="G166" s="360"/>
      <c r="H166" s="361"/>
      <c r="I166" s="360" t="s">
        <v>7</v>
      </c>
      <c r="J166" s="359" t="s">
        <v>678</v>
      </c>
      <c r="K166" s="362"/>
      <c r="L166" s="397">
        <f>SUM(L167:L169)</f>
        <v>0</v>
      </c>
      <c r="M166" s="364" t="s">
        <v>963</v>
      </c>
      <c r="N166" s="375"/>
    </row>
    <row r="167" spans="3:14" s="125" customFormat="1" hidden="1" outlineLevel="3" x14ac:dyDescent="0.25">
      <c r="C167" s="366">
        <v>6540.01</v>
      </c>
      <c r="D167" s="367" t="s">
        <v>679</v>
      </c>
      <c r="E167" s="368">
        <v>4</v>
      </c>
      <c r="F167" s="369"/>
      <c r="G167" s="368"/>
      <c r="H167" s="369"/>
      <c r="I167" s="368" t="s">
        <v>11</v>
      </c>
      <c r="J167" s="373"/>
      <c r="K167" s="370"/>
      <c r="L167" s="371"/>
      <c r="M167" s="372" t="s">
        <v>963</v>
      </c>
      <c r="N167" s="374"/>
    </row>
    <row r="168" spans="3:14" s="125" customFormat="1" outlineLevel="3" x14ac:dyDescent="0.25">
      <c r="C168" s="366">
        <v>6540.11</v>
      </c>
      <c r="D168" s="367" t="s">
        <v>680</v>
      </c>
      <c r="E168" s="368">
        <v>4</v>
      </c>
      <c r="F168" s="369"/>
      <c r="G168" s="368">
        <v>6546</v>
      </c>
      <c r="H168" s="369" t="s">
        <v>680</v>
      </c>
      <c r="I168" s="368" t="s">
        <v>7</v>
      </c>
      <c r="J168" s="373"/>
      <c r="K168" s="370"/>
      <c r="L168" s="371"/>
      <c r="M168" s="372" t="s">
        <v>963</v>
      </c>
      <c r="N168" s="374"/>
    </row>
    <row r="169" spans="3:14" s="125" customFormat="1" outlineLevel="3" x14ac:dyDescent="0.25">
      <c r="C169" s="366">
        <v>6540.21</v>
      </c>
      <c r="D169" s="367" t="s">
        <v>681</v>
      </c>
      <c r="E169" s="368">
        <v>4</v>
      </c>
      <c r="F169" s="369"/>
      <c r="G169" s="368">
        <v>6548</v>
      </c>
      <c r="H169" s="369" t="s">
        <v>681</v>
      </c>
      <c r="I169" s="368" t="s">
        <v>7</v>
      </c>
      <c r="J169" s="373"/>
      <c r="K169" s="370"/>
      <c r="L169" s="371"/>
      <c r="M169" s="372" t="s">
        <v>963</v>
      </c>
      <c r="N169" s="374"/>
    </row>
    <row r="170" spans="3:14" s="125" customFormat="1" outlineLevel="2" x14ac:dyDescent="0.25">
      <c r="C170" s="384">
        <v>6570</v>
      </c>
      <c r="D170" s="384" t="s">
        <v>682</v>
      </c>
      <c r="E170" s="360">
        <v>3</v>
      </c>
      <c r="F170" s="361"/>
      <c r="G170" s="360"/>
      <c r="H170" s="361"/>
      <c r="I170" s="360" t="s">
        <v>7</v>
      </c>
      <c r="J170" s="384" t="s">
        <v>682</v>
      </c>
      <c r="K170" s="362"/>
      <c r="L170" s="397">
        <f>SUM(L171)</f>
        <v>0</v>
      </c>
      <c r="M170" s="364" t="s">
        <v>963</v>
      </c>
      <c r="N170" s="375"/>
    </row>
    <row r="171" spans="3:14" s="125" customFormat="1" outlineLevel="3" x14ac:dyDescent="0.25">
      <c r="C171" s="366">
        <v>6570.01</v>
      </c>
      <c r="D171" s="367" t="s">
        <v>683</v>
      </c>
      <c r="E171" s="368">
        <v>4</v>
      </c>
      <c r="F171" s="369"/>
      <c r="G171" s="368">
        <v>6570</v>
      </c>
      <c r="H171" s="369" t="s">
        <v>684</v>
      </c>
      <c r="I171" s="368" t="s">
        <v>7</v>
      </c>
      <c r="J171" s="373"/>
      <c r="K171" s="370"/>
      <c r="L171" s="371"/>
      <c r="M171" s="372" t="s">
        <v>963</v>
      </c>
      <c r="N171" s="374"/>
    </row>
    <row r="172" spans="3:14" s="125" customFormat="1" outlineLevel="2" x14ac:dyDescent="0.25">
      <c r="C172" s="384">
        <v>6580</v>
      </c>
      <c r="D172" s="384" t="s">
        <v>685</v>
      </c>
      <c r="E172" s="360">
        <v>3</v>
      </c>
      <c r="F172" s="361"/>
      <c r="G172" s="360"/>
      <c r="H172" s="361"/>
      <c r="I172" s="360" t="s">
        <v>7</v>
      </c>
      <c r="J172" s="365"/>
      <c r="K172" s="362"/>
      <c r="L172" s="397">
        <f>SUM(L173)</f>
        <v>0</v>
      </c>
      <c r="M172" s="364" t="s">
        <v>963</v>
      </c>
      <c r="N172" s="375"/>
    </row>
    <row r="173" spans="3:14" s="125" customFormat="1" ht="51.75" outlineLevel="3" x14ac:dyDescent="0.25">
      <c r="C173" s="366">
        <v>6580.01</v>
      </c>
      <c r="D173" s="367" t="s">
        <v>686</v>
      </c>
      <c r="E173" s="368">
        <v>4</v>
      </c>
      <c r="F173" s="387" t="s">
        <v>1434</v>
      </c>
      <c r="G173" s="368">
        <v>6580</v>
      </c>
      <c r="H173" s="369" t="s">
        <v>686</v>
      </c>
      <c r="I173" s="368" t="s">
        <v>7</v>
      </c>
      <c r="J173" s="373"/>
      <c r="K173" s="370"/>
      <c r="L173" s="371"/>
      <c r="M173" s="372" t="s">
        <v>963</v>
      </c>
      <c r="N173" s="374"/>
    </row>
    <row r="174" spans="3:14" s="125" customFormat="1" outlineLevel="2" x14ac:dyDescent="0.25">
      <c r="C174" s="384">
        <v>6590</v>
      </c>
      <c r="D174" s="359" t="s">
        <v>687</v>
      </c>
      <c r="E174" s="360">
        <v>3</v>
      </c>
      <c r="F174" s="361"/>
      <c r="G174" s="360"/>
      <c r="H174" s="361"/>
      <c r="I174" s="360" t="s">
        <v>7</v>
      </c>
      <c r="J174" s="359" t="s">
        <v>687</v>
      </c>
      <c r="K174" s="362"/>
      <c r="L174" s="397">
        <f>SUM(L175)</f>
        <v>0</v>
      </c>
      <c r="M174" s="364" t="s">
        <v>963</v>
      </c>
      <c r="N174" s="375"/>
    </row>
    <row r="175" spans="3:14" s="125" customFormat="1" outlineLevel="3" x14ac:dyDescent="0.25">
      <c r="C175" s="366">
        <v>6590.01</v>
      </c>
      <c r="D175" s="367" t="s">
        <v>687</v>
      </c>
      <c r="E175" s="368">
        <v>4</v>
      </c>
      <c r="F175" s="369" t="s">
        <v>1169</v>
      </c>
      <c r="G175" s="368">
        <v>6590</v>
      </c>
      <c r="H175" s="369" t="s">
        <v>688</v>
      </c>
      <c r="I175" s="368" t="s">
        <v>7</v>
      </c>
      <c r="J175" s="373"/>
      <c r="K175" s="370"/>
      <c r="L175" s="371"/>
      <c r="M175" s="372" t="s">
        <v>963</v>
      </c>
      <c r="N175" s="374"/>
    </row>
    <row r="176" spans="3:14" s="351" customFormat="1" outlineLevel="1" x14ac:dyDescent="0.25">
      <c r="C176" s="352">
        <v>6600</v>
      </c>
      <c r="D176" s="352" t="s">
        <v>689</v>
      </c>
      <c r="E176" s="353">
        <v>2</v>
      </c>
      <c r="F176" s="354"/>
      <c r="G176" s="353"/>
      <c r="H176" s="354"/>
      <c r="I176" s="353" t="s">
        <v>7</v>
      </c>
      <c r="J176" s="352" t="s">
        <v>689</v>
      </c>
      <c r="K176" s="355"/>
      <c r="L176" s="396">
        <f>SUM(L177,L179)</f>
        <v>0</v>
      </c>
      <c r="M176" s="357" t="s">
        <v>963</v>
      </c>
      <c r="N176" s="377"/>
    </row>
    <row r="177" spans="3:14" s="125" customFormat="1" outlineLevel="2" x14ac:dyDescent="0.25">
      <c r="C177" s="384">
        <v>6610</v>
      </c>
      <c r="D177" s="359" t="s">
        <v>690</v>
      </c>
      <c r="E177" s="360">
        <v>3</v>
      </c>
      <c r="F177" s="361"/>
      <c r="G177" s="360"/>
      <c r="H177" s="361"/>
      <c r="I177" s="360" t="s">
        <v>7</v>
      </c>
      <c r="J177" s="359" t="s">
        <v>690</v>
      </c>
      <c r="K177" s="362"/>
      <c r="L177" s="397">
        <f>SUM(L178)</f>
        <v>0</v>
      </c>
      <c r="M177" s="364" t="s">
        <v>963</v>
      </c>
      <c r="N177" s="375"/>
    </row>
    <row r="178" spans="3:14" s="125" customFormat="1" outlineLevel="3" x14ac:dyDescent="0.25">
      <c r="C178" s="366">
        <v>6610.01</v>
      </c>
      <c r="D178" s="367" t="s">
        <v>690</v>
      </c>
      <c r="E178" s="368">
        <v>4</v>
      </c>
      <c r="F178" s="369"/>
      <c r="G178" s="368">
        <v>6600</v>
      </c>
      <c r="H178" s="369" t="s">
        <v>690</v>
      </c>
      <c r="I178" s="368" t="s">
        <v>7</v>
      </c>
      <c r="J178" s="373"/>
      <c r="K178" s="370"/>
      <c r="L178" s="371"/>
      <c r="M178" s="372" t="s">
        <v>963</v>
      </c>
      <c r="N178" s="374"/>
    </row>
    <row r="179" spans="3:14" s="125" customFormat="1" outlineLevel="2" x14ac:dyDescent="0.25">
      <c r="C179" s="384">
        <v>6620</v>
      </c>
      <c r="D179" s="359" t="s">
        <v>691</v>
      </c>
      <c r="E179" s="360">
        <v>3</v>
      </c>
      <c r="F179" s="361"/>
      <c r="G179" s="360"/>
      <c r="H179" s="361"/>
      <c r="I179" s="360" t="s">
        <v>7</v>
      </c>
      <c r="J179" s="359" t="s">
        <v>691</v>
      </c>
      <c r="K179" s="362"/>
      <c r="L179" s="397">
        <f>SUM(L180)</f>
        <v>0</v>
      </c>
      <c r="M179" s="364" t="s">
        <v>963</v>
      </c>
      <c r="N179" s="375"/>
    </row>
    <row r="180" spans="3:14" s="125" customFormat="1" outlineLevel="3" x14ac:dyDescent="0.25">
      <c r="C180" s="366">
        <v>6620.01</v>
      </c>
      <c r="D180" s="367" t="s">
        <v>691</v>
      </c>
      <c r="E180" s="368">
        <v>4</v>
      </c>
      <c r="F180" s="369"/>
      <c r="G180" s="368">
        <v>6610</v>
      </c>
      <c r="H180" s="369" t="s">
        <v>691</v>
      </c>
      <c r="I180" s="368" t="s">
        <v>7</v>
      </c>
      <c r="J180" s="373"/>
      <c r="K180" s="370"/>
      <c r="L180" s="371"/>
      <c r="M180" s="372" t="s">
        <v>963</v>
      </c>
      <c r="N180" s="374"/>
    </row>
    <row r="181" spans="3:14" s="351" customFormat="1" outlineLevel="1" x14ac:dyDescent="0.25">
      <c r="C181" s="352">
        <v>6700</v>
      </c>
      <c r="D181" s="352" t="s">
        <v>692</v>
      </c>
      <c r="E181" s="353">
        <v>2</v>
      </c>
      <c r="F181" s="354"/>
      <c r="G181" s="353"/>
      <c r="H181" s="354"/>
      <c r="I181" s="353" t="s">
        <v>7</v>
      </c>
      <c r="J181" s="352" t="s">
        <v>692</v>
      </c>
      <c r="K181" s="355"/>
      <c r="L181" s="396">
        <f>SUM(L182,L186,L188,L196,L200)</f>
        <v>0</v>
      </c>
      <c r="M181" s="357" t="s">
        <v>963</v>
      </c>
      <c r="N181" s="377"/>
    </row>
    <row r="182" spans="3:14" s="125" customFormat="1" outlineLevel="2" x14ac:dyDescent="0.25">
      <c r="C182" s="384">
        <v>6710</v>
      </c>
      <c r="D182" s="384" t="s">
        <v>693</v>
      </c>
      <c r="E182" s="360">
        <v>3</v>
      </c>
      <c r="F182" s="361"/>
      <c r="G182" s="360"/>
      <c r="H182" s="361"/>
      <c r="I182" s="360" t="s">
        <v>7</v>
      </c>
      <c r="J182" s="384" t="s">
        <v>693</v>
      </c>
      <c r="K182" s="362"/>
      <c r="L182" s="397">
        <f>SUM(L183:L185)</f>
        <v>0</v>
      </c>
      <c r="M182" s="364" t="s">
        <v>963</v>
      </c>
      <c r="N182" s="375"/>
    </row>
    <row r="183" spans="3:14" s="125" customFormat="1" ht="26.25" hidden="1" outlineLevel="3" x14ac:dyDescent="0.25">
      <c r="C183" s="366">
        <v>6710.01</v>
      </c>
      <c r="D183" s="367" t="s">
        <v>1414</v>
      </c>
      <c r="E183" s="368">
        <v>4</v>
      </c>
      <c r="F183" s="387" t="s">
        <v>1413</v>
      </c>
      <c r="G183" s="368"/>
      <c r="H183" s="369"/>
      <c r="I183" s="368" t="s">
        <v>1410</v>
      </c>
      <c r="J183" s="373"/>
      <c r="K183" s="370"/>
      <c r="L183" s="371"/>
      <c r="M183" s="372" t="s">
        <v>963</v>
      </c>
      <c r="N183" s="374"/>
    </row>
    <row r="184" spans="3:14" s="125" customFormat="1" outlineLevel="3" x14ac:dyDescent="0.25">
      <c r="C184" s="366">
        <v>6710.11</v>
      </c>
      <c r="D184" s="367" t="s">
        <v>694</v>
      </c>
      <c r="E184" s="368">
        <v>4</v>
      </c>
      <c r="F184" s="369" t="s">
        <v>1415</v>
      </c>
      <c r="G184" s="368">
        <v>6710</v>
      </c>
      <c r="H184" s="369" t="s">
        <v>695</v>
      </c>
      <c r="I184" s="368" t="s">
        <v>7</v>
      </c>
      <c r="J184" s="367"/>
      <c r="K184" s="370"/>
      <c r="L184" s="371"/>
      <c r="M184" s="372" t="s">
        <v>963</v>
      </c>
      <c r="N184" s="373"/>
    </row>
    <row r="185" spans="3:14" s="125" customFormat="1" hidden="1" outlineLevel="3" x14ac:dyDescent="0.25">
      <c r="C185" s="366">
        <v>6710.21</v>
      </c>
      <c r="D185" s="367" t="s">
        <v>696</v>
      </c>
      <c r="E185" s="368">
        <v>4</v>
      </c>
      <c r="F185" s="367"/>
      <c r="G185" s="368"/>
      <c r="H185" s="369"/>
      <c r="I185" s="368" t="s">
        <v>11</v>
      </c>
      <c r="J185" s="367"/>
      <c r="K185" s="370"/>
      <c r="L185" s="371"/>
      <c r="M185" s="372" t="s">
        <v>963</v>
      </c>
      <c r="N185" s="373"/>
    </row>
    <row r="186" spans="3:14" s="125" customFormat="1" outlineLevel="2" x14ac:dyDescent="0.25">
      <c r="C186" s="384">
        <v>6711</v>
      </c>
      <c r="D186" s="384" t="s">
        <v>697</v>
      </c>
      <c r="E186" s="360">
        <v>3</v>
      </c>
      <c r="F186" s="388"/>
      <c r="G186" s="360"/>
      <c r="H186" s="361"/>
      <c r="I186" s="360" t="s">
        <v>7</v>
      </c>
      <c r="J186" s="384" t="s">
        <v>697</v>
      </c>
      <c r="K186" s="362"/>
      <c r="L186" s="397">
        <f>SUM(L187)</f>
        <v>0</v>
      </c>
      <c r="M186" s="364" t="s">
        <v>963</v>
      </c>
      <c r="N186" s="365"/>
    </row>
    <row r="187" spans="3:14" s="125" customFormat="1" outlineLevel="3" x14ac:dyDescent="0.25">
      <c r="C187" s="366">
        <v>6711.01</v>
      </c>
      <c r="D187" s="367" t="s">
        <v>1417</v>
      </c>
      <c r="E187" s="368">
        <v>4</v>
      </c>
      <c r="F187" s="369"/>
      <c r="G187" s="368">
        <v>6711</v>
      </c>
      <c r="H187" s="369" t="s">
        <v>698</v>
      </c>
      <c r="I187" s="368" t="s">
        <v>7</v>
      </c>
      <c r="J187" s="367"/>
      <c r="K187" s="370"/>
      <c r="L187" s="371"/>
      <c r="M187" s="372" t="s">
        <v>963</v>
      </c>
      <c r="N187" s="373"/>
    </row>
    <row r="188" spans="3:14" s="125" customFormat="1" outlineLevel="2" x14ac:dyDescent="0.25">
      <c r="C188" s="384">
        <v>6720</v>
      </c>
      <c r="D188" s="384" t="s">
        <v>699</v>
      </c>
      <c r="E188" s="360">
        <v>3</v>
      </c>
      <c r="F188" s="361"/>
      <c r="G188" s="360"/>
      <c r="H188" s="361"/>
      <c r="I188" s="360" t="s">
        <v>7</v>
      </c>
      <c r="J188" s="384" t="s">
        <v>699</v>
      </c>
      <c r="K188" s="362"/>
      <c r="L188" s="397">
        <f>SUM(L189:L195)</f>
        <v>0</v>
      </c>
      <c r="M188" s="364" t="s">
        <v>963</v>
      </c>
      <c r="N188" s="365"/>
    </row>
    <row r="189" spans="3:14" s="125" customFormat="1" ht="26.25" outlineLevel="3" x14ac:dyDescent="0.25">
      <c r="C189" s="366">
        <v>6720.01</v>
      </c>
      <c r="D189" s="367" t="s">
        <v>1416</v>
      </c>
      <c r="E189" s="368">
        <v>4</v>
      </c>
      <c r="F189" s="387" t="s">
        <v>1435</v>
      </c>
      <c r="G189" s="368">
        <v>6720</v>
      </c>
      <c r="H189" s="369" t="s">
        <v>700</v>
      </c>
      <c r="I189" s="368" t="s">
        <v>7</v>
      </c>
      <c r="J189" s="367"/>
      <c r="K189" s="370"/>
      <c r="L189" s="371"/>
      <c r="M189" s="372" t="s">
        <v>963</v>
      </c>
      <c r="N189" s="373"/>
    </row>
    <row r="190" spans="3:14" s="125" customFormat="1" hidden="1" outlineLevel="3" x14ac:dyDescent="0.25">
      <c r="C190" s="366">
        <v>6720.11</v>
      </c>
      <c r="D190" s="367" t="s">
        <v>701</v>
      </c>
      <c r="E190" s="368">
        <v>4</v>
      </c>
      <c r="F190" s="369"/>
      <c r="G190" s="368"/>
      <c r="H190" s="369"/>
      <c r="I190" s="368" t="s">
        <v>1410</v>
      </c>
      <c r="J190" s="367"/>
      <c r="K190" s="370"/>
      <c r="L190" s="371"/>
      <c r="M190" s="372" t="s">
        <v>963</v>
      </c>
      <c r="N190" s="373"/>
    </row>
    <row r="191" spans="3:14" s="125" customFormat="1" hidden="1" outlineLevel="3" x14ac:dyDescent="0.25">
      <c r="C191" s="366">
        <v>6720.12</v>
      </c>
      <c r="D191" s="367" t="s">
        <v>702</v>
      </c>
      <c r="E191" s="368">
        <v>4</v>
      </c>
      <c r="F191" s="369"/>
      <c r="G191" s="368"/>
      <c r="H191" s="369"/>
      <c r="I191" s="368" t="s">
        <v>1410</v>
      </c>
      <c r="J191" s="367"/>
      <c r="K191" s="370"/>
      <c r="L191" s="371"/>
      <c r="M191" s="372" t="s">
        <v>963</v>
      </c>
      <c r="N191" s="373"/>
    </row>
    <row r="192" spans="3:14" s="125" customFormat="1" outlineLevel="3" x14ac:dyDescent="0.25">
      <c r="C192" s="366">
        <v>6720.13</v>
      </c>
      <c r="D192" s="367" t="s">
        <v>703</v>
      </c>
      <c r="E192" s="368">
        <v>4</v>
      </c>
      <c r="F192" s="369"/>
      <c r="G192" s="368"/>
      <c r="H192" s="369"/>
      <c r="I192" s="368" t="s">
        <v>7</v>
      </c>
      <c r="J192" s="367"/>
      <c r="K192" s="370"/>
      <c r="L192" s="371"/>
      <c r="M192" s="372" t="s">
        <v>963</v>
      </c>
      <c r="N192" s="373"/>
    </row>
    <row r="193" spans="3:14" s="125" customFormat="1" outlineLevel="3" x14ac:dyDescent="0.25">
      <c r="C193" s="366">
        <v>6720.14</v>
      </c>
      <c r="D193" s="367" t="s">
        <v>704</v>
      </c>
      <c r="E193" s="368">
        <v>4</v>
      </c>
      <c r="F193" s="369"/>
      <c r="G193" s="368"/>
      <c r="H193" s="369"/>
      <c r="I193" s="368" t="s">
        <v>7</v>
      </c>
      <c r="J193" s="367"/>
      <c r="K193" s="370"/>
      <c r="L193" s="371"/>
      <c r="M193" s="372" t="s">
        <v>963</v>
      </c>
      <c r="N193" s="373"/>
    </row>
    <row r="194" spans="3:14" s="125" customFormat="1" hidden="1" outlineLevel="3" x14ac:dyDescent="0.25">
      <c r="C194" s="366">
        <v>6720.21</v>
      </c>
      <c r="D194" s="367" t="s">
        <v>705</v>
      </c>
      <c r="E194" s="368">
        <v>4</v>
      </c>
      <c r="F194" s="369"/>
      <c r="G194" s="368"/>
      <c r="H194" s="369"/>
      <c r="I194" s="368" t="s">
        <v>1410</v>
      </c>
      <c r="J194" s="367"/>
      <c r="K194" s="370"/>
      <c r="L194" s="371"/>
      <c r="M194" s="372" t="s">
        <v>963</v>
      </c>
      <c r="N194" s="373"/>
    </row>
    <row r="195" spans="3:14" s="125" customFormat="1" outlineLevel="3" x14ac:dyDescent="0.25">
      <c r="C195" s="366">
        <v>6720.91</v>
      </c>
      <c r="D195" s="367" t="s">
        <v>706</v>
      </c>
      <c r="E195" s="368">
        <v>4</v>
      </c>
      <c r="F195" s="369" t="s">
        <v>1436</v>
      </c>
      <c r="G195" s="368"/>
      <c r="H195" s="369"/>
      <c r="I195" s="368" t="s">
        <v>7</v>
      </c>
      <c r="J195" s="373"/>
      <c r="K195" s="370"/>
      <c r="L195" s="371"/>
      <c r="M195" s="372" t="s">
        <v>963</v>
      </c>
      <c r="N195" s="373"/>
    </row>
    <row r="196" spans="3:14" s="125" customFormat="1" outlineLevel="2" x14ac:dyDescent="0.25">
      <c r="C196" s="384">
        <v>6723</v>
      </c>
      <c r="D196" s="384" t="s">
        <v>707</v>
      </c>
      <c r="E196" s="360">
        <v>3</v>
      </c>
      <c r="F196" s="361"/>
      <c r="G196" s="360"/>
      <c r="H196" s="361"/>
      <c r="I196" s="360" t="s">
        <v>7</v>
      </c>
      <c r="J196" s="384" t="s">
        <v>707</v>
      </c>
      <c r="K196" s="362"/>
      <c r="L196" s="397">
        <f>SUM(L197:L199)</f>
        <v>0</v>
      </c>
      <c r="M196" s="364" t="s">
        <v>963</v>
      </c>
      <c r="N196" s="365"/>
    </row>
    <row r="197" spans="3:14" s="125" customFormat="1" outlineLevel="3" x14ac:dyDescent="0.25">
      <c r="C197" s="366">
        <v>6723.01</v>
      </c>
      <c r="D197" s="367" t="s">
        <v>708</v>
      </c>
      <c r="E197" s="368">
        <v>4</v>
      </c>
      <c r="F197" s="369"/>
      <c r="G197" s="368">
        <v>6723</v>
      </c>
      <c r="H197" s="369" t="s">
        <v>708</v>
      </c>
      <c r="I197" s="368" t="s">
        <v>7</v>
      </c>
      <c r="J197" s="373"/>
      <c r="K197" s="370"/>
      <c r="L197" s="371"/>
      <c r="M197" s="372" t="s">
        <v>963</v>
      </c>
      <c r="N197" s="373"/>
    </row>
    <row r="198" spans="3:14" s="125" customFormat="1" outlineLevel="3" x14ac:dyDescent="0.25">
      <c r="C198" s="366">
        <v>6723.11</v>
      </c>
      <c r="D198" s="367" t="s">
        <v>709</v>
      </c>
      <c r="E198" s="368">
        <v>4</v>
      </c>
      <c r="F198" s="369"/>
      <c r="G198" s="368">
        <v>6721</v>
      </c>
      <c r="H198" s="369" t="s">
        <v>709</v>
      </c>
      <c r="I198" s="368" t="s">
        <v>7</v>
      </c>
      <c r="J198" s="373"/>
      <c r="K198" s="370"/>
      <c r="L198" s="371"/>
      <c r="M198" s="372" t="s">
        <v>963</v>
      </c>
      <c r="N198" s="373"/>
    </row>
    <row r="199" spans="3:14" s="125" customFormat="1" outlineLevel="3" x14ac:dyDescent="0.25">
      <c r="C199" s="366">
        <v>6723.21</v>
      </c>
      <c r="D199" s="367" t="s">
        <v>710</v>
      </c>
      <c r="E199" s="368">
        <v>4</v>
      </c>
      <c r="F199" s="369"/>
      <c r="G199" s="368">
        <v>6722</v>
      </c>
      <c r="H199" s="369" t="s">
        <v>711</v>
      </c>
      <c r="I199" s="368" t="s">
        <v>7</v>
      </c>
      <c r="J199" s="373"/>
      <c r="K199" s="370"/>
      <c r="L199" s="371"/>
      <c r="M199" s="372" t="s">
        <v>963</v>
      </c>
      <c r="N199" s="373"/>
    </row>
    <row r="200" spans="3:14" s="125" customFormat="1" outlineLevel="2" x14ac:dyDescent="0.25">
      <c r="C200" s="384">
        <v>6790</v>
      </c>
      <c r="D200" s="384" t="s">
        <v>712</v>
      </c>
      <c r="E200" s="360">
        <v>3</v>
      </c>
      <c r="F200" s="361"/>
      <c r="G200" s="360"/>
      <c r="H200" s="361"/>
      <c r="I200" s="360" t="s">
        <v>7</v>
      </c>
      <c r="J200" s="384" t="s">
        <v>712</v>
      </c>
      <c r="K200" s="362"/>
      <c r="L200" s="397">
        <f>SUM(L201)</f>
        <v>0</v>
      </c>
      <c r="M200" s="364" t="s">
        <v>963</v>
      </c>
      <c r="N200" s="365"/>
    </row>
    <row r="201" spans="3:14" s="125" customFormat="1" outlineLevel="3" x14ac:dyDescent="0.25">
      <c r="C201" s="366">
        <v>6790.01</v>
      </c>
      <c r="D201" s="367" t="s">
        <v>713</v>
      </c>
      <c r="E201" s="368">
        <v>4</v>
      </c>
      <c r="F201" s="369"/>
      <c r="G201" s="368">
        <v>6790</v>
      </c>
      <c r="H201" s="369" t="s">
        <v>714</v>
      </c>
      <c r="I201" s="368" t="s">
        <v>7</v>
      </c>
      <c r="J201" s="367"/>
      <c r="K201" s="370"/>
      <c r="L201" s="371"/>
      <c r="M201" s="372" t="s">
        <v>963</v>
      </c>
      <c r="N201" s="373"/>
    </row>
    <row r="202" spans="3:14" s="351" customFormat="1" outlineLevel="1" x14ac:dyDescent="0.25">
      <c r="C202" s="352">
        <v>6800</v>
      </c>
      <c r="D202" s="352" t="s">
        <v>715</v>
      </c>
      <c r="E202" s="353">
        <v>2</v>
      </c>
      <c r="F202" s="354"/>
      <c r="G202" s="353"/>
      <c r="H202" s="354"/>
      <c r="I202" s="353" t="s">
        <v>7</v>
      </c>
      <c r="J202" s="352" t="s">
        <v>715</v>
      </c>
      <c r="K202" s="355"/>
      <c r="L202" s="396">
        <f>SUM(L203,L210,L217,L224,L228,L231,L233,L235)</f>
        <v>0</v>
      </c>
      <c r="M202" s="357" t="s">
        <v>963</v>
      </c>
      <c r="N202" s="358"/>
    </row>
    <row r="203" spans="3:14" s="125" customFormat="1" outlineLevel="2" x14ac:dyDescent="0.25">
      <c r="C203" s="384">
        <v>6810</v>
      </c>
      <c r="D203" s="384" t="s">
        <v>716</v>
      </c>
      <c r="E203" s="360">
        <v>3</v>
      </c>
      <c r="F203" s="361"/>
      <c r="G203" s="360"/>
      <c r="H203" s="361"/>
      <c r="I203" s="360" t="s">
        <v>7</v>
      </c>
      <c r="J203" s="384" t="s">
        <v>716</v>
      </c>
      <c r="K203" s="362"/>
      <c r="L203" s="397">
        <f>SUM(L204:L209)</f>
        <v>0</v>
      </c>
      <c r="M203" s="364" t="s">
        <v>963</v>
      </c>
      <c r="N203" s="365"/>
    </row>
    <row r="204" spans="3:14" s="125" customFormat="1" outlineLevel="3" x14ac:dyDescent="0.25">
      <c r="C204" s="366">
        <v>6810.01</v>
      </c>
      <c r="D204" s="367" t="s">
        <v>717</v>
      </c>
      <c r="E204" s="368">
        <v>4</v>
      </c>
      <c r="F204" s="369"/>
      <c r="G204" s="368">
        <v>6820</v>
      </c>
      <c r="H204" s="369" t="s">
        <v>718</v>
      </c>
      <c r="I204" s="368" t="s">
        <v>7</v>
      </c>
      <c r="J204" s="373"/>
      <c r="K204" s="370"/>
      <c r="L204" s="371"/>
      <c r="M204" s="389" t="s">
        <v>963</v>
      </c>
      <c r="N204" s="373"/>
    </row>
    <row r="205" spans="3:14" s="125" customFormat="1" hidden="1" outlineLevel="3" x14ac:dyDescent="0.25">
      <c r="C205" s="366">
        <v>6810.11</v>
      </c>
      <c r="D205" s="367" t="s">
        <v>719</v>
      </c>
      <c r="E205" s="368">
        <v>4</v>
      </c>
      <c r="F205" s="369"/>
      <c r="G205" s="368"/>
      <c r="H205" s="369"/>
      <c r="I205" s="368" t="s">
        <v>11</v>
      </c>
      <c r="J205" s="373"/>
      <c r="K205" s="370"/>
      <c r="L205" s="371"/>
      <c r="M205" s="389" t="s">
        <v>963</v>
      </c>
      <c r="N205" s="373"/>
    </row>
    <row r="206" spans="3:14" s="125" customFormat="1" hidden="1" outlineLevel="3" x14ac:dyDescent="0.25">
      <c r="C206" s="366">
        <v>6810.21</v>
      </c>
      <c r="D206" s="367" t="s">
        <v>721</v>
      </c>
      <c r="E206" s="368">
        <v>4</v>
      </c>
      <c r="F206" s="369"/>
      <c r="G206" s="368"/>
      <c r="H206" s="369"/>
      <c r="I206" s="368" t="s">
        <v>11</v>
      </c>
      <c r="J206" s="373"/>
      <c r="K206" s="370"/>
      <c r="L206" s="371"/>
      <c r="M206" s="389" t="s">
        <v>963</v>
      </c>
      <c r="N206" s="373"/>
    </row>
    <row r="207" spans="3:14" s="125" customFormat="1" hidden="1" outlineLevel="3" x14ac:dyDescent="0.25">
      <c r="C207" s="366">
        <v>6810.31</v>
      </c>
      <c r="D207" s="367" t="s">
        <v>722</v>
      </c>
      <c r="E207" s="368">
        <v>4</v>
      </c>
      <c r="F207" s="369"/>
      <c r="G207" s="368"/>
      <c r="H207" s="369"/>
      <c r="I207" s="368" t="s">
        <v>11</v>
      </c>
      <c r="J207" s="373"/>
      <c r="K207" s="370"/>
      <c r="L207" s="371"/>
      <c r="M207" s="389" t="s">
        <v>963</v>
      </c>
      <c r="N207" s="373"/>
    </row>
    <row r="208" spans="3:14" s="125" customFormat="1" hidden="1" outlineLevel="3" x14ac:dyDescent="0.25">
      <c r="C208" s="366">
        <v>6810.41</v>
      </c>
      <c r="D208" s="367" t="s">
        <v>723</v>
      </c>
      <c r="E208" s="368">
        <v>4</v>
      </c>
      <c r="F208" s="369"/>
      <c r="G208" s="368"/>
      <c r="H208" s="369"/>
      <c r="I208" s="368" t="s">
        <v>11</v>
      </c>
      <c r="J208" s="373"/>
      <c r="K208" s="370"/>
      <c r="L208" s="371"/>
      <c r="M208" s="389" t="s">
        <v>963</v>
      </c>
      <c r="N208" s="373"/>
    </row>
    <row r="209" spans="3:14" s="125" customFormat="1" hidden="1" outlineLevel="3" x14ac:dyDescent="0.25">
      <c r="C209" s="366">
        <v>6810.51</v>
      </c>
      <c r="D209" s="367" t="s">
        <v>724</v>
      </c>
      <c r="E209" s="368">
        <v>4</v>
      </c>
      <c r="F209" s="369"/>
      <c r="G209" s="368"/>
      <c r="H209" s="369"/>
      <c r="I209" s="368" t="s">
        <v>11</v>
      </c>
      <c r="J209" s="373"/>
      <c r="K209" s="370"/>
      <c r="L209" s="371"/>
      <c r="M209" s="389" t="s">
        <v>963</v>
      </c>
      <c r="N209" s="373"/>
    </row>
    <row r="210" spans="3:14" s="125" customFormat="1" outlineLevel="2" x14ac:dyDescent="0.25">
      <c r="C210" s="384">
        <v>6820</v>
      </c>
      <c r="D210" s="384" t="s">
        <v>725</v>
      </c>
      <c r="E210" s="360">
        <v>3</v>
      </c>
      <c r="F210" s="361"/>
      <c r="G210" s="360"/>
      <c r="H210" s="361"/>
      <c r="I210" s="360" t="s">
        <v>7</v>
      </c>
      <c r="J210" s="384" t="s">
        <v>725</v>
      </c>
      <c r="K210" s="362"/>
      <c r="L210" s="397">
        <f>SUM(L211:L216)</f>
        <v>0</v>
      </c>
      <c r="M210" s="364" t="s">
        <v>963</v>
      </c>
      <c r="N210" s="365"/>
    </row>
    <row r="211" spans="3:14" s="125" customFormat="1" outlineLevel="3" x14ac:dyDescent="0.25">
      <c r="C211" s="366">
        <v>6820.01</v>
      </c>
      <c r="D211" s="367" t="s">
        <v>726</v>
      </c>
      <c r="E211" s="368">
        <v>4</v>
      </c>
      <c r="F211" s="369"/>
      <c r="G211" s="368"/>
      <c r="H211" s="369"/>
      <c r="I211" s="368" t="s">
        <v>7</v>
      </c>
      <c r="J211" s="373"/>
      <c r="K211" s="370"/>
      <c r="L211" s="371"/>
      <c r="M211" s="389" t="s">
        <v>963</v>
      </c>
      <c r="N211" s="373"/>
    </row>
    <row r="212" spans="3:14" s="125" customFormat="1" hidden="1" outlineLevel="3" x14ac:dyDescent="0.25">
      <c r="C212" s="366">
        <v>6820.11</v>
      </c>
      <c r="D212" s="367" t="s">
        <v>728</v>
      </c>
      <c r="E212" s="368">
        <v>4</v>
      </c>
      <c r="F212" s="369"/>
      <c r="G212" s="368"/>
      <c r="H212" s="369"/>
      <c r="I212" s="368" t="s">
        <v>11</v>
      </c>
      <c r="J212" s="373"/>
      <c r="K212" s="370"/>
      <c r="L212" s="371"/>
      <c r="M212" s="389" t="s">
        <v>963</v>
      </c>
      <c r="N212" s="373"/>
    </row>
    <row r="213" spans="3:14" s="125" customFormat="1" hidden="1" outlineLevel="3" x14ac:dyDescent="0.25">
      <c r="C213" s="366">
        <v>6820.21</v>
      </c>
      <c r="D213" s="367" t="s">
        <v>729</v>
      </c>
      <c r="E213" s="368">
        <v>4</v>
      </c>
      <c r="F213" s="369"/>
      <c r="G213" s="368"/>
      <c r="H213" s="369"/>
      <c r="I213" s="368" t="s">
        <v>11</v>
      </c>
      <c r="J213" s="373"/>
      <c r="K213" s="370"/>
      <c r="L213" s="371"/>
      <c r="M213" s="389" t="s">
        <v>963</v>
      </c>
      <c r="N213" s="373"/>
    </row>
    <row r="214" spans="3:14" s="125" customFormat="1" hidden="1" outlineLevel="3" x14ac:dyDescent="0.25">
      <c r="C214" s="366">
        <v>6820.31</v>
      </c>
      <c r="D214" s="367" t="s">
        <v>730</v>
      </c>
      <c r="E214" s="368">
        <v>4</v>
      </c>
      <c r="F214" s="369"/>
      <c r="G214" s="368"/>
      <c r="H214" s="369"/>
      <c r="I214" s="368" t="s">
        <v>11</v>
      </c>
      <c r="J214" s="373"/>
      <c r="K214" s="370"/>
      <c r="L214" s="371"/>
      <c r="M214" s="389" t="s">
        <v>963</v>
      </c>
      <c r="N214" s="373"/>
    </row>
    <row r="215" spans="3:14" s="125" customFormat="1" hidden="1" outlineLevel="3" x14ac:dyDescent="0.25">
      <c r="C215" s="366">
        <v>6820.41</v>
      </c>
      <c r="D215" s="367" t="s">
        <v>731</v>
      </c>
      <c r="E215" s="368">
        <v>4</v>
      </c>
      <c r="F215" s="369"/>
      <c r="G215" s="368"/>
      <c r="H215" s="369"/>
      <c r="I215" s="368" t="s">
        <v>11</v>
      </c>
      <c r="J215" s="373"/>
      <c r="K215" s="370"/>
      <c r="L215" s="371"/>
      <c r="M215" s="389" t="s">
        <v>963</v>
      </c>
      <c r="N215" s="373"/>
    </row>
    <row r="216" spans="3:14" s="125" customFormat="1" hidden="1" outlineLevel="3" x14ac:dyDescent="0.25">
      <c r="C216" s="366">
        <v>6820.51</v>
      </c>
      <c r="D216" s="367" t="s">
        <v>732</v>
      </c>
      <c r="E216" s="368">
        <v>4</v>
      </c>
      <c r="F216" s="369"/>
      <c r="G216" s="368"/>
      <c r="H216" s="369"/>
      <c r="I216" s="368" t="s">
        <v>11</v>
      </c>
      <c r="J216" s="373"/>
      <c r="K216" s="370"/>
      <c r="L216" s="371"/>
      <c r="M216" s="389" t="s">
        <v>963</v>
      </c>
      <c r="N216" s="373"/>
    </row>
    <row r="217" spans="3:14" s="125" customFormat="1" outlineLevel="2" x14ac:dyDescent="0.25">
      <c r="C217" s="384">
        <v>6825</v>
      </c>
      <c r="D217" s="384" t="s">
        <v>733</v>
      </c>
      <c r="E217" s="360">
        <v>3</v>
      </c>
      <c r="F217" s="361"/>
      <c r="G217" s="360"/>
      <c r="H217" s="361"/>
      <c r="I217" s="360" t="s">
        <v>7</v>
      </c>
      <c r="J217" s="365"/>
      <c r="K217" s="362"/>
      <c r="L217" s="397">
        <f>SUM(L218:L223)</f>
        <v>0</v>
      </c>
      <c r="M217" s="364" t="s">
        <v>963</v>
      </c>
      <c r="N217" s="365"/>
    </row>
    <row r="218" spans="3:14" s="125" customFormat="1" outlineLevel="3" x14ac:dyDescent="0.25">
      <c r="C218" s="366">
        <v>6825.01</v>
      </c>
      <c r="D218" s="367" t="s">
        <v>734</v>
      </c>
      <c r="E218" s="368">
        <v>4</v>
      </c>
      <c r="F218" s="369"/>
      <c r="G218" s="368">
        <v>6825</v>
      </c>
      <c r="H218" s="369" t="s">
        <v>727</v>
      </c>
      <c r="I218" s="368" t="s">
        <v>7</v>
      </c>
      <c r="J218" s="373"/>
      <c r="K218" s="370"/>
      <c r="L218" s="371"/>
      <c r="M218" s="389" t="s">
        <v>963</v>
      </c>
      <c r="N218" s="373"/>
    </row>
    <row r="219" spans="3:14" s="125" customFormat="1" hidden="1" outlineLevel="3" x14ac:dyDescent="0.25">
      <c r="C219" s="366">
        <v>6825.11</v>
      </c>
      <c r="D219" s="367" t="s">
        <v>735</v>
      </c>
      <c r="E219" s="368">
        <v>4</v>
      </c>
      <c r="F219" s="369"/>
      <c r="G219" s="368"/>
      <c r="H219" s="369"/>
      <c r="I219" s="368" t="s">
        <v>11</v>
      </c>
      <c r="J219" s="373"/>
      <c r="K219" s="370"/>
      <c r="L219" s="371"/>
      <c r="M219" s="389" t="s">
        <v>963</v>
      </c>
      <c r="N219" s="373"/>
    </row>
    <row r="220" spans="3:14" s="125" customFormat="1" hidden="1" outlineLevel="3" x14ac:dyDescent="0.25">
      <c r="C220" s="366">
        <v>6825.21</v>
      </c>
      <c r="D220" s="367" t="s">
        <v>736</v>
      </c>
      <c r="E220" s="368">
        <v>4</v>
      </c>
      <c r="F220" s="369"/>
      <c r="G220" s="368"/>
      <c r="H220" s="369"/>
      <c r="I220" s="368" t="s">
        <v>11</v>
      </c>
      <c r="J220" s="373"/>
      <c r="K220" s="370"/>
      <c r="L220" s="371"/>
      <c r="M220" s="389" t="s">
        <v>963</v>
      </c>
      <c r="N220" s="373"/>
    </row>
    <row r="221" spans="3:14" s="125" customFormat="1" hidden="1" outlineLevel="3" x14ac:dyDescent="0.25">
      <c r="C221" s="366">
        <v>6825.31</v>
      </c>
      <c r="D221" s="367" t="s">
        <v>737</v>
      </c>
      <c r="E221" s="368">
        <v>4</v>
      </c>
      <c r="F221" s="369"/>
      <c r="G221" s="368"/>
      <c r="H221" s="369"/>
      <c r="I221" s="368" t="s">
        <v>11</v>
      </c>
      <c r="J221" s="373"/>
      <c r="K221" s="370"/>
      <c r="L221" s="371"/>
      <c r="M221" s="389" t="s">
        <v>963</v>
      </c>
      <c r="N221" s="373"/>
    </row>
    <row r="222" spans="3:14" s="125" customFormat="1" hidden="1" outlineLevel="3" x14ac:dyDescent="0.25">
      <c r="C222" s="366">
        <v>6825.41</v>
      </c>
      <c r="D222" s="367" t="s">
        <v>738</v>
      </c>
      <c r="E222" s="368">
        <v>4</v>
      </c>
      <c r="F222" s="369"/>
      <c r="G222" s="368"/>
      <c r="H222" s="369"/>
      <c r="I222" s="368" t="s">
        <v>11</v>
      </c>
      <c r="J222" s="373"/>
      <c r="K222" s="370"/>
      <c r="L222" s="371"/>
      <c r="M222" s="389" t="s">
        <v>963</v>
      </c>
      <c r="N222" s="373"/>
    </row>
    <row r="223" spans="3:14" s="125" customFormat="1" hidden="1" outlineLevel="3" x14ac:dyDescent="0.25">
      <c r="C223" s="366">
        <v>6825.51</v>
      </c>
      <c r="D223" s="367" t="s">
        <v>739</v>
      </c>
      <c r="E223" s="368">
        <v>4</v>
      </c>
      <c r="F223" s="369"/>
      <c r="G223" s="368"/>
      <c r="H223" s="369"/>
      <c r="I223" s="368" t="s">
        <v>11</v>
      </c>
      <c r="J223" s="373"/>
      <c r="K223" s="370"/>
      <c r="L223" s="371"/>
      <c r="M223" s="389" t="s">
        <v>963</v>
      </c>
      <c r="N223" s="373"/>
    </row>
    <row r="224" spans="3:14" s="125" customFormat="1" outlineLevel="2" x14ac:dyDescent="0.25">
      <c r="C224" s="384">
        <v>6830</v>
      </c>
      <c r="D224" s="384" t="s">
        <v>740</v>
      </c>
      <c r="E224" s="360">
        <v>3</v>
      </c>
      <c r="F224" s="361"/>
      <c r="G224" s="360"/>
      <c r="H224" s="361"/>
      <c r="I224" s="360" t="s">
        <v>7</v>
      </c>
      <c r="J224" s="384" t="s">
        <v>740</v>
      </c>
      <c r="K224" s="362"/>
      <c r="L224" s="397">
        <f>SUM(L225:L227)</f>
        <v>0</v>
      </c>
      <c r="M224" s="364" t="s">
        <v>963</v>
      </c>
      <c r="N224" s="365"/>
    </row>
    <row r="225" spans="3:14" s="125" customFormat="1" outlineLevel="3" x14ac:dyDescent="0.25">
      <c r="C225" s="366">
        <v>6830.01</v>
      </c>
      <c r="D225" s="367" t="s">
        <v>741</v>
      </c>
      <c r="E225" s="368">
        <v>4</v>
      </c>
      <c r="F225" s="369"/>
      <c r="G225" s="368">
        <v>6830</v>
      </c>
      <c r="H225" s="369" t="s">
        <v>742</v>
      </c>
      <c r="I225" s="368" t="s">
        <v>7</v>
      </c>
      <c r="J225" s="373"/>
      <c r="K225" s="370"/>
      <c r="L225" s="371"/>
      <c r="M225" s="389" t="s">
        <v>963</v>
      </c>
      <c r="N225" s="373"/>
    </row>
    <row r="226" spans="3:14" s="125" customFormat="1" hidden="1" outlineLevel="3" x14ac:dyDescent="0.25">
      <c r="C226" s="366">
        <v>6830.51</v>
      </c>
      <c r="D226" s="367" t="s">
        <v>743</v>
      </c>
      <c r="E226" s="368">
        <v>4</v>
      </c>
      <c r="F226" s="369"/>
      <c r="G226" s="368"/>
      <c r="H226" s="369"/>
      <c r="I226" s="368" t="s">
        <v>11</v>
      </c>
      <c r="J226" s="373"/>
      <c r="K226" s="370"/>
      <c r="L226" s="371"/>
      <c r="M226" s="389" t="s">
        <v>963</v>
      </c>
      <c r="N226" s="373"/>
    </row>
    <row r="227" spans="3:14" s="125" customFormat="1" hidden="1" outlineLevel="3" x14ac:dyDescent="0.25">
      <c r="C227" s="366">
        <v>6830.52</v>
      </c>
      <c r="D227" s="367" t="s">
        <v>744</v>
      </c>
      <c r="E227" s="368">
        <v>4</v>
      </c>
      <c r="F227" s="369"/>
      <c r="G227" s="368"/>
      <c r="H227" s="369"/>
      <c r="I227" s="368" t="s">
        <v>11</v>
      </c>
      <c r="J227" s="373"/>
      <c r="K227" s="370"/>
      <c r="L227" s="371"/>
      <c r="M227" s="389" t="s">
        <v>963</v>
      </c>
      <c r="N227" s="373"/>
    </row>
    <row r="228" spans="3:14" s="125" customFormat="1" outlineLevel="2" x14ac:dyDescent="0.25">
      <c r="C228" s="384">
        <v>6840</v>
      </c>
      <c r="D228" s="384" t="s">
        <v>745</v>
      </c>
      <c r="E228" s="360">
        <v>3</v>
      </c>
      <c r="F228" s="361"/>
      <c r="G228" s="360"/>
      <c r="H228" s="361"/>
      <c r="I228" s="360" t="s">
        <v>7</v>
      </c>
      <c r="J228" s="384" t="s">
        <v>745</v>
      </c>
      <c r="K228" s="362"/>
      <c r="L228" s="397">
        <f>SUM(L229:L230)</f>
        <v>0</v>
      </c>
      <c r="M228" s="364" t="s">
        <v>963</v>
      </c>
      <c r="N228" s="365"/>
    </row>
    <row r="229" spans="3:14" s="125" customFormat="1" outlineLevel="3" x14ac:dyDescent="0.25">
      <c r="C229" s="366">
        <v>6840.01</v>
      </c>
      <c r="D229" s="367" t="s">
        <v>746</v>
      </c>
      <c r="E229" s="368">
        <v>4</v>
      </c>
      <c r="F229" s="369"/>
      <c r="G229" s="368">
        <v>6840</v>
      </c>
      <c r="H229" s="369" t="s">
        <v>747</v>
      </c>
      <c r="I229" s="368" t="s">
        <v>7</v>
      </c>
      <c r="J229" s="373"/>
      <c r="K229" s="370"/>
      <c r="L229" s="371"/>
      <c r="M229" s="389" t="s">
        <v>963</v>
      </c>
      <c r="N229" s="373"/>
    </row>
    <row r="230" spans="3:14" s="125" customFormat="1" hidden="1" outlineLevel="3" x14ac:dyDescent="0.25">
      <c r="C230" s="366">
        <v>6840.11</v>
      </c>
      <c r="D230" s="367" t="s">
        <v>748</v>
      </c>
      <c r="E230" s="368">
        <v>4</v>
      </c>
      <c r="F230" s="369"/>
      <c r="G230" s="368"/>
      <c r="H230" s="369"/>
      <c r="I230" s="368" t="s">
        <v>11</v>
      </c>
      <c r="J230" s="373"/>
      <c r="K230" s="370"/>
      <c r="L230" s="371"/>
      <c r="M230" s="389" t="s">
        <v>963</v>
      </c>
      <c r="N230" s="373"/>
    </row>
    <row r="231" spans="3:14" s="125" customFormat="1" outlineLevel="2" x14ac:dyDescent="0.25">
      <c r="C231" s="384">
        <v>6850</v>
      </c>
      <c r="D231" s="359" t="s">
        <v>749</v>
      </c>
      <c r="E231" s="360">
        <v>3</v>
      </c>
      <c r="F231" s="361"/>
      <c r="G231" s="360"/>
      <c r="H231" s="361"/>
      <c r="I231" s="360" t="s">
        <v>7</v>
      </c>
      <c r="J231" s="359" t="s">
        <v>749</v>
      </c>
      <c r="K231" s="362"/>
      <c r="L231" s="397">
        <f>SUM(L232)</f>
        <v>0</v>
      </c>
      <c r="M231" s="364" t="s">
        <v>963</v>
      </c>
      <c r="N231" s="365"/>
    </row>
    <row r="232" spans="3:14" s="125" customFormat="1" outlineLevel="3" x14ac:dyDescent="0.25">
      <c r="C232" s="366">
        <v>6850.01</v>
      </c>
      <c r="D232" s="367" t="s">
        <v>750</v>
      </c>
      <c r="E232" s="368">
        <v>4</v>
      </c>
      <c r="F232" s="369"/>
      <c r="G232" s="368">
        <v>6850</v>
      </c>
      <c r="H232" s="369" t="s">
        <v>751</v>
      </c>
      <c r="I232" s="368" t="s">
        <v>7</v>
      </c>
      <c r="J232" s="373"/>
      <c r="K232" s="370"/>
      <c r="L232" s="371"/>
      <c r="M232" s="389" t="s">
        <v>963</v>
      </c>
      <c r="N232" s="373"/>
    </row>
    <row r="233" spans="3:14" s="125" customFormat="1" hidden="1" outlineLevel="2" x14ac:dyDescent="0.25">
      <c r="C233" s="384">
        <v>6860</v>
      </c>
      <c r="D233" s="359" t="s">
        <v>752</v>
      </c>
      <c r="E233" s="360">
        <v>3</v>
      </c>
      <c r="F233" s="361"/>
      <c r="G233" s="360"/>
      <c r="H233" s="361"/>
      <c r="I233" s="360" t="s">
        <v>11</v>
      </c>
      <c r="J233" s="359" t="s">
        <v>752</v>
      </c>
      <c r="K233" s="362"/>
      <c r="L233" s="363">
        <f>SUM(L234)</f>
        <v>0</v>
      </c>
      <c r="M233" s="364" t="s">
        <v>963</v>
      </c>
      <c r="N233" s="365"/>
    </row>
    <row r="234" spans="3:14" s="125" customFormat="1" hidden="1" outlineLevel="3" x14ac:dyDescent="0.25">
      <c r="C234" s="366">
        <v>6860.01</v>
      </c>
      <c r="D234" s="367" t="s">
        <v>753</v>
      </c>
      <c r="E234" s="368">
        <v>4</v>
      </c>
      <c r="F234" s="369"/>
      <c r="G234" s="368"/>
      <c r="H234" s="369"/>
      <c r="I234" s="368" t="s">
        <v>11</v>
      </c>
      <c r="J234" s="373"/>
      <c r="K234" s="370"/>
      <c r="L234" s="371"/>
      <c r="M234" s="389" t="s">
        <v>963</v>
      </c>
      <c r="N234" s="373"/>
    </row>
    <row r="235" spans="3:14" s="125" customFormat="1" outlineLevel="2" collapsed="1" x14ac:dyDescent="0.25">
      <c r="C235" s="384">
        <v>6890</v>
      </c>
      <c r="D235" s="359" t="s">
        <v>754</v>
      </c>
      <c r="E235" s="360">
        <v>3</v>
      </c>
      <c r="F235" s="361"/>
      <c r="G235" s="360"/>
      <c r="H235" s="361"/>
      <c r="I235" s="360" t="s">
        <v>7</v>
      </c>
      <c r="J235" s="359" t="s">
        <v>754</v>
      </c>
      <c r="K235" s="362"/>
      <c r="L235" s="397">
        <f>SUM(L236)</f>
        <v>0</v>
      </c>
      <c r="M235" s="364" t="s">
        <v>963</v>
      </c>
      <c r="N235" s="365"/>
    </row>
    <row r="236" spans="3:14" s="125" customFormat="1" outlineLevel="3" x14ac:dyDescent="0.25">
      <c r="C236" s="366">
        <v>6890.01</v>
      </c>
      <c r="D236" s="367" t="s">
        <v>754</v>
      </c>
      <c r="E236" s="368">
        <v>4</v>
      </c>
      <c r="F236" s="369" t="s">
        <v>1437</v>
      </c>
      <c r="G236" s="368">
        <v>6890</v>
      </c>
      <c r="H236" s="369" t="s">
        <v>755</v>
      </c>
      <c r="I236" s="368" t="s">
        <v>7</v>
      </c>
      <c r="J236" s="373"/>
      <c r="K236" s="370"/>
      <c r="L236" s="371"/>
      <c r="M236" s="389" t="s">
        <v>963</v>
      </c>
      <c r="N236" s="373"/>
    </row>
    <row r="237" spans="3:14" s="351" customFormat="1" outlineLevel="1" x14ac:dyDescent="0.25">
      <c r="C237" s="352">
        <v>6900</v>
      </c>
      <c r="D237" s="352" t="s">
        <v>756</v>
      </c>
      <c r="E237" s="353">
        <v>2</v>
      </c>
      <c r="F237" s="354"/>
      <c r="G237" s="353"/>
      <c r="H237" s="354"/>
      <c r="I237" s="353" t="s">
        <v>7</v>
      </c>
      <c r="J237" s="352" t="s">
        <v>756</v>
      </c>
      <c r="K237" s="355"/>
      <c r="L237" s="396">
        <f>SUM(L238,L240,L244,L246,L250,L254,L256,L258,L261)</f>
        <v>0</v>
      </c>
      <c r="M237" s="357" t="s">
        <v>963</v>
      </c>
      <c r="N237" s="358"/>
    </row>
    <row r="238" spans="3:14" s="125" customFormat="1" outlineLevel="2" x14ac:dyDescent="0.25">
      <c r="C238" s="359">
        <v>6901</v>
      </c>
      <c r="D238" s="359" t="s">
        <v>757</v>
      </c>
      <c r="E238" s="360">
        <v>3</v>
      </c>
      <c r="F238" s="361"/>
      <c r="G238" s="360"/>
      <c r="H238" s="361"/>
      <c r="I238" s="360" t="s">
        <v>7</v>
      </c>
      <c r="J238" s="359" t="s">
        <v>757</v>
      </c>
      <c r="K238" s="362"/>
      <c r="L238" s="397">
        <f>SUM(L239:L239)</f>
        <v>0</v>
      </c>
      <c r="M238" s="364" t="s">
        <v>963</v>
      </c>
      <c r="N238" s="365"/>
    </row>
    <row r="239" spans="3:14" s="125" customFormat="1" outlineLevel="3" x14ac:dyDescent="0.25">
      <c r="C239" s="366">
        <v>6901.01</v>
      </c>
      <c r="D239" s="367" t="s">
        <v>758</v>
      </c>
      <c r="E239" s="368">
        <v>4</v>
      </c>
      <c r="F239" s="369"/>
      <c r="G239" s="368"/>
      <c r="H239" s="369"/>
      <c r="I239" s="368" t="s">
        <v>7</v>
      </c>
      <c r="J239" s="373"/>
      <c r="K239" s="370"/>
      <c r="L239" s="371"/>
      <c r="M239" s="389" t="s">
        <v>963</v>
      </c>
      <c r="N239" s="373"/>
    </row>
    <row r="240" spans="3:14" s="125" customFormat="1" outlineLevel="2" x14ac:dyDescent="0.25">
      <c r="C240" s="359">
        <v>6930</v>
      </c>
      <c r="D240" s="359" t="s">
        <v>921</v>
      </c>
      <c r="E240" s="360">
        <v>3</v>
      </c>
      <c r="F240" s="379"/>
      <c r="G240" s="360"/>
      <c r="H240" s="361"/>
      <c r="I240" s="360" t="s">
        <v>7</v>
      </c>
      <c r="J240" s="380"/>
      <c r="K240" s="390"/>
      <c r="L240" s="397">
        <f>SUM(L241:L243)</f>
        <v>0</v>
      </c>
      <c r="M240" s="364" t="s">
        <v>963</v>
      </c>
      <c r="N240" s="391"/>
    </row>
    <row r="241" spans="3:14" s="125" customFormat="1" hidden="1" outlineLevel="3" x14ac:dyDescent="0.25">
      <c r="C241" s="366">
        <v>6930.11</v>
      </c>
      <c r="D241" s="367" t="s">
        <v>910</v>
      </c>
      <c r="E241" s="368">
        <v>4</v>
      </c>
      <c r="F241" s="369"/>
      <c r="G241" s="368">
        <v>6930</v>
      </c>
      <c r="H241" s="369" t="s">
        <v>558</v>
      </c>
      <c r="I241" s="368" t="s">
        <v>11</v>
      </c>
      <c r="J241" s="367"/>
      <c r="K241" s="392"/>
      <c r="L241" s="371"/>
      <c r="M241" s="389" t="s">
        <v>963</v>
      </c>
      <c r="N241" s="373"/>
    </row>
    <row r="242" spans="3:14" s="125" customFormat="1" outlineLevel="3" x14ac:dyDescent="0.25">
      <c r="C242" s="366">
        <v>6930.21</v>
      </c>
      <c r="D242" s="367" t="s">
        <v>559</v>
      </c>
      <c r="E242" s="368">
        <v>4</v>
      </c>
      <c r="F242" s="369" t="s">
        <v>1170</v>
      </c>
      <c r="G242" s="368">
        <v>6932</v>
      </c>
      <c r="H242" s="369" t="s">
        <v>559</v>
      </c>
      <c r="I242" s="368" t="s">
        <v>7</v>
      </c>
      <c r="J242" s="367"/>
      <c r="K242" s="392"/>
      <c r="L242" s="371"/>
      <c r="M242" s="389" t="s">
        <v>963</v>
      </c>
      <c r="N242" s="373"/>
    </row>
    <row r="243" spans="3:14" s="125" customFormat="1" hidden="1" outlineLevel="3" x14ac:dyDescent="0.25">
      <c r="C243" s="366">
        <v>6930.22</v>
      </c>
      <c r="D243" s="367" t="s">
        <v>560</v>
      </c>
      <c r="E243" s="368">
        <v>4</v>
      </c>
      <c r="F243" s="369"/>
      <c r="G243" s="368">
        <v>6933</v>
      </c>
      <c r="H243" s="369" t="s">
        <v>561</v>
      </c>
      <c r="I243" s="368" t="s">
        <v>11</v>
      </c>
      <c r="J243" s="367"/>
      <c r="K243" s="392"/>
      <c r="L243" s="371"/>
      <c r="M243" s="389" t="s">
        <v>963</v>
      </c>
      <c r="N243" s="373"/>
    </row>
    <row r="244" spans="3:14" s="125" customFormat="1" hidden="1" outlineLevel="2" x14ac:dyDescent="0.25">
      <c r="C244" s="359">
        <v>6940</v>
      </c>
      <c r="D244" s="359" t="s">
        <v>922</v>
      </c>
      <c r="E244" s="360">
        <v>3</v>
      </c>
      <c r="F244" s="379"/>
      <c r="G244" s="360"/>
      <c r="H244" s="361"/>
      <c r="I244" s="360" t="s">
        <v>11</v>
      </c>
      <c r="J244" s="380"/>
      <c r="K244" s="390"/>
      <c r="L244" s="363">
        <f>SUM(L245:L245)</f>
        <v>0</v>
      </c>
      <c r="M244" s="364" t="s">
        <v>963</v>
      </c>
      <c r="N244" s="391"/>
    </row>
    <row r="245" spans="3:14" s="125" customFormat="1" hidden="1" outlineLevel="3" x14ac:dyDescent="0.25">
      <c r="C245" s="366">
        <v>6940.11</v>
      </c>
      <c r="D245" s="367" t="s">
        <v>911</v>
      </c>
      <c r="E245" s="368">
        <v>4</v>
      </c>
      <c r="F245" s="369"/>
      <c r="G245" s="368">
        <v>6940</v>
      </c>
      <c r="H245" s="367" t="s">
        <v>562</v>
      </c>
      <c r="I245" s="368" t="s">
        <v>11</v>
      </c>
      <c r="J245" s="367"/>
      <c r="K245" s="392"/>
      <c r="L245" s="371"/>
      <c r="M245" s="389" t="s">
        <v>963</v>
      </c>
      <c r="N245" s="373"/>
    </row>
    <row r="246" spans="3:14" s="125" customFormat="1" hidden="1" outlineLevel="2" collapsed="1" x14ac:dyDescent="0.25">
      <c r="C246" s="359">
        <v>6950</v>
      </c>
      <c r="D246" s="359" t="s">
        <v>923</v>
      </c>
      <c r="E246" s="360">
        <v>3</v>
      </c>
      <c r="F246" s="379"/>
      <c r="G246" s="360"/>
      <c r="H246" s="361"/>
      <c r="I246" s="360" t="s">
        <v>11</v>
      </c>
      <c r="J246" s="380"/>
      <c r="K246" s="390"/>
      <c r="L246" s="363">
        <f>SUM(L247:L249)</f>
        <v>0</v>
      </c>
      <c r="M246" s="364" t="s">
        <v>963</v>
      </c>
      <c r="N246" s="391"/>
    </row>
    <row r="247" spans="3:14" s="125" customFormat="1" hidden="1" outlineLevel="3" x14ac:dyDescent="0.25">
      <c r="C247" s="366">
        <v>6950.11</v>
      </c>
      <c r="D247" s="367" t="s">
        <v>913</v>
      </c>
      <c r="E247" s="368">
        <v>4</v>
      </c>
      <c r="F247" s="369"/>
      <c r="G247" s="368">
        <v>6950</v>
      </c>
      <c r="H247" s="367" t="s">
        <v>563</v>
      </c>
      <c r="I247" s="368" t="s">
        <v>11</v>
      </c>
      <c r="J247" s="367"/>
      <c r="K247" s="392"/>
      <c r="L247" s="371"/>
      <c r="M247" s="389" t="s">
        <v>963</v>
      </c>
      <c r="N247" s="373"/>
    </row>
    <row r="248" spans="3:14" s="125" customFormat="1" hidden="1" outlineLevel="3" x14ac:dyDescent="0.25">
      <c r="C248" s="366">
        <v>6950.21</v>
      </c>
      <c r="D248" s="367" t="s">
        <v>564</v>
      </c>
      <c r="E248" s="368">
        <v>4</v>
      </c>
      <c r="F248" s="369"/>
      <c r="G248" s="368">
        <v>6951</v>
      </c>
      <c r="H248" s="367" t="s">
        <v>564</v>
      </c>
      <c r="I248" s="368" t="s">
        <v>11</v>
      </c>
      <c r="J248" s="367"/>
      <c r="K248" s="392"/>
      <c r="L248" s="371"/>
      <c r="M248" s="389" t="s">
        <v>963</v>
      </c>
      <c r="N248" s="373"/>
    </row>
    <row r="249" spans="3:14" s="125" customFormat="1" hidden="1" outlineLevel="3" x14ac:dyDescent="0.25">
      <c r="C249" s="366">
        <v>6950.31</v>
      </c>
      <c r="D249" s="367" t="s">
        <v>565</v>
      </c>
      <c r="E249" s="368">
        <v>4</v>
      </c>
      <c r="F249" s="369"/>
      <c r="G249" s="368">
        <v>6952</v>
      </c>
      <c r="H249" s="367" t="s">
        <v>565</v>
      </c>
      <c r="I249" s="368" t="s">
        <v>11</v>
      </c>
      <c r="J249" s="367"/>
      <c r="K249" s="392"/>
      <c r="L249" s="371"/>
      <c r="M249" s="389" t="s">
        <v>963</v>
      </c>
      <c r="N249" s="373"/>
    </row>
    <row r="250" spans="3:14" s="125" customFormat="1" hidden="1" outlineLevel="2" collapsed="1" x14ac:dyDescent="0.25">
      <c r="C250" s="359">
        <v>6960</v>
      </c>
      <c r="D250" s="359" t="s">
        <v>924</v>
      </c>
      <c r="E250" s="360">
        <v>3</v>
      </c>
      <c r="F250" s="379"/>
      <c r="G250" s="360"/>
      <c r="H250" s="361"/>
      <c r="I250" s="360" t="s">
        <v>11</v>
      </c>
      <c r="J250" s="380"/>
      <c r="K250" s="390"/>
      <c r="L250" s="363">
        <f>SUM(L251:L253)</f>
        <v>0</v>
      </c>
      <c r="M250" s="364" t="s">
        <v>963</v>
      </c>
      <c r="N250" s="391"/>
    </row>
    <row r="251" spans="3:14" s="125" customFormat="1" hidden="1" outlineLevel="3" x14ac:dyDescent="0.25">
      <c r="C251" s="366">
        <v>6960.21</v>
      </c>
      <c r="D251" s="367" t="s">
        <v>915</v>
      </c>
      <c r="E251" s="368">
        <v>4</v>
      </c>
      <c r="F251" s="369"/>
      <c r="G251" s="368">
        <v>6961</v>
      </c>
      <c r="H251" s="367" t="s">
        <v>566</v>
      </c>
      <c r="I251" s="368" t="s">
        <v>11</v>
      </c>
      <c r="J251" s="367"/>
      <c r="K251" s="392"/>
      <c r="L251" s="371"/>
      <c r="M251" s="389" t="s">
        <v>963</v>
      </c>
      <c r="N251" s="373"/>
    </row>
    <row r="252" spans="3:14" s="125" customFormat="1" hidden="1" outlineLevel="3" x14ac:dyDescent="0.25">
      <c r="C252" s="366">
        <v>6960.22</v>
      </c>
      <c r="D252" s="367" t="s">
        <v>916</v>
      </c>
      <c r="E252" s="368">
        <v>4</v>
      </c>
      <c r="F252" s="369"/>
      <c r="G252" s="368">
        <v>6963</v>
      </c>
      <c r="H252" s="367" t="s">
        <v>925</v>
      </c>
      <c r="I252" s="368" t="s">
        <v>11</v>
      </c>
      <c r="J252" s="367"/>
      <c r="K252" s="392"/>
      <c r="L252" s="371"/>
      <c r="M252" s="389" t="s">
        <v>963</v>
      </c>
      <c r="N252" s="373"/>
    </row>
    <row r="253" spans="3:14" s="125" customFormat="1" hidden="1" outlineLevel="3" x14ac:dyDescent="0.25">
      <c r="C253" s="366">
        <v>6960.29</v>
      </c>
      <c r="D253" s="367" t="s">
        <v>917</v>
      </c>
      <c r="E253" s="368">
        <v>4</v>
      </c>
      <c r="F253" s="369"/>
      <c r="G253" s="368">
        <v>6962</v>
      </c>
      <c r="H253" s="367" t="s">
        <v>567</v>
      </c>
      <c r="I253" s="368" t="s">
        <v>11</v>
      </c>
      <c r="J253" s="367"/>
      <c r="K253" s="392"/>
      <c r="L253" s="371"/>
      <c r="M253" s="389" t="s">
        <v>963</v>
      </c>
      <c r="N253" s="373"/>
    </row>
    <row r="254" spans="3:14" s="125" customFormat="1" hidden="1" outlineLevel="2" collapsed="1" x14ac:dyDescent="0.25">
      <c r="C254" s="359">
        <v>6970</v>
      </c>
      <c r="D254" s="359" t="s">
        <v>926</v>
      </c>
      <c r="E254" s="360">
        <v>3</v>
      </c>
      <c r="F254" s="379"/>
      <c r="G254" s="360"/>
      <c r="H254" s="361"/>
      <c r="I254" s="360" t="s">
        <v>11</v>
      </c>
      <c r="J254" s="380"/>
      <c r="K254" s="390"/>
      <c r="L254" s="363">
        <f>SUM(L255:L255)</f>
        <v>0</v>
      </c>
      <c r="M254" s="364" t="s">
        <v>963</v>
      </c>
      <c r="N254" s="391"/>
    </row>
    <row r="255" spans="3:14" s="125" customFormat="1" hidden="1" outlineLevel="3" x14ac:dyDescent="0.25">
      <c r="C255" s="366">
        <v>6970.01</v>
      </c>
      <c r="D255" s="367" t="s">
        <v>927</v>
      </c>
      <c r="E255" s="368">
        <v>4</v>
      </c>
      <c r="F255" s="369"/>
      <c r="G255" s="368"/>
      <c r="H255" s="369"/>
      <c r="I255" s="368" t="s">
        <v>11</v>
      </c>
      <c r="J255" s="367"/>
      <c r="K255" s="392"/>
      <c r="L255" s="371"/>
      <c r="M255" s="389" t="s">
        <v>963</v>
      </c>
      <c r="N255" s="373"/>
    </row>
    <row r="256" spans="3:14" s="125" customFormat="1" hidden="1" outlineLevel="2" collapsed="1" x14ac:dyDescent="0.25">
      <c r="C256" s="359">
        <v>6975</v>
      </c>
      <c r="D256" s="359" t="s">
        <v>928</v>
      </c>
      <c r="E256" s="360">
        <v>3</v>
      </c>
      <c r="F256" s="379"/>
      <c r="G256" s="360"/>
      <c r="H256" s="361"/>
      <c r="I256" s="360" t="s">
        <v>11</v>
      </c>
      <c r="J256" s="380"/>
      <c r="K256" s="390"/>
      <c r="L256" s="363">
        <f>SUM(L257:L257)</f>
        <v>0</v>
      </c>
      <c r="M256" s="364" t="s">
        <v>963</v>
      </c>
      <c r="N256" s="391"/>
    </row>
    <row r="257" spans="3:14" s="125" customFormat="1" hidden="1" outlineLevel="3" x14ac:dyDescent="0.25">
      <c r="C257" s="366">
        <v>6975.01</v>
      </c>
      <c r="D257" s="367" t="s">
        <v>929</v>
      </c>
      <c r="E257" s="368">
        <v>4</v>
      </c>
      <c r="F257" s="369"/>
      <c r="G257" s="368"/>
      <c r="H257" s="369"/>
      <c r="I257" s="368" t="s">
        <v>11</v>
      </c>
      <c r="J257" s="367"/>
      <c r="K257" s="392"/>
      <c r="L257" s="371"/>
      <c r="M257" s="389" t="s">
        <v>963</v>
      </c>
      <c r="N257" s="373"/>
    </row>
    <row r="258" spans="3:14" s="125" customFormat="1" hidden="1" outlineLevel="2" collapsed="1" x14ac:dyDescent="0.25">
      <c r="C258" s="359">
        <v>6980</v>
      </c>
      <c r="D258" s="359" t="s">
        <v>920</v>
      </c>
      <c r="E258" s="360">
        <v>3</v>
      </c>
      <c r="F258" s="379"/>
      <c r="G258" s="360"/>
      <c r="H258" s="361"/>
      <c r="I258" s="360" t="s">
        <v>11</v>
      </c>
      <c r="J258" s="380"/>
      <c r="K258" s="390"/>
      <c r="L258" s="363">
        <f>SUM(L259:L260)</f>
        <v>0</v>
      </c>
      <c r="M258" s="364" t="s">
        <v>963</v>
      </c>
      <c r="N258" s="391"/>
    </row>
    <row r="259" spans="3:14" s="125" customFormat="1" hidden="1" outlineLevel="3" x14ac:dyDescent="0.25">
      <c r="C259" s="366">
        <v>6980.11</v>
      </c>
      <c r="D259" s="367" t="s">
        <v>569</v>
      </c>
      <c r="E259" s="368">
        <v>4</v>
      </c>
      <c r="F259" s="369"/>
      <c r="G259" s="368">
        <v>6980</v>
      </c>
      <c r="H259" s="367" t="s">
        <v>569</v>
      </c>
      <c r="I259" s="368" t="s">
        <v>11</v>
      </c>
      <c r="J259" s="367"/>
      <c r="K259" s="392"/>
      <c r="L259" s="371"/>
      <c r="M259" s="389" t="s">
        <v>963</v>
      </c>
      <c r="N259" s="373"/>
    </row>
    <row r="260" spans="3:14" s="125" customFormat="1" hidden="1" outlineLevel="3" x14ac:dyDescent="0.25">
      <c r="C260" s="366">
        <v>6980.21</v>
      </c>
      <c r="D260" s="367" t="s">
        <v>930</v>
      </c>
      <c r="E260" s="368">
        <v>4</v>
      </c>
      <c r="F260" s="369"/>
      <c r="G260" s="368">
        <v>6981</v>
      </c>
      <c r="H260" s="367" t="s">
        <v>930</v>
      </c>
      <c r="I260" s="368" t="s">
        <v>11</v>
      </c>
      <c r="J260" s="367"/>
      <c r="K260" s="392"/>
      <c r="L260" s="371"/>
      <c r="M260" s="389" t="s">
        <v>963</v>
      </c>
      <c r="N260" s="373"/>
    </row>
    <row r="261" spans="3:14" s="125" customFormat="1" outlineLevel="2" collapsed="1" x14ac:dyDescent="0.25">
      <c r="C261" s="359">
        <v>6990</v>
      </c>
      <c r="D261" s="359" t="s">
        <v>931</v>
      </c>
      <c r="E261" s="360">
        <v>3</v>
      </c>
      <c r="F261" s="379"/>
      <c r="G261" s="360"/>
      <c r="H261" s="361"/>
      <c r="I261" s="360" t="s">
        <v>7</v>
      </c>
      <c r="J261" s="380"/>
      <c r="K261" s="390"/>
      <c r="L261" s="397">
        <f>SUM(L262:L262)</f>
        <v>0</v>
      </c>
      <c r="M261" s="364" t="s">
        <v>963</v>
      </c>
      <c r="N261" s="391"/>
    </row>
    <row r="262" spans="3:14" s="125" customFormat="1" outlineLevel="3" x14ac:dyDescent="0.25">
      <c r="C262" s="366">
        <v>6990.01</v>
      </c>
      <c r="D262" s="367" t="s">
        <v>932</v>
      </c>
      <c r="E262" s="368">
        <v>4</v>
      </c>
      <c r="F262" s="369" t="s">
        <v>1168</v>
      </c>
      <c r="G262" s="368">
        <v>6990</v>
      </c>
      <c r="H262" s="369" t="s">
        <v>570</v>
      </c>
      <c r="I262" s="368" t="s">
        <v>7</v>
      </c>
      <c r="J262" s="367"/>
      <c r="K262" s="392"/>
      <c r="L262" s="371"/>
      <c r="M262" s="389" t="s">
        <v>963</v>
      </c>
      <c r="N262" s="373"/>
    </row>
    <row r="263" spans="3:14" s="351" customFormat="1" outlineLevel="1" x14ac:dyDescent="0.25">
      <c r="C263" s="352">
        <v>7000</v>
      </c>
      <c r="D263" s="352" t="s">
        <v>759</v>
      </c>
      <c r="E263" s="353">
        <v>2</v>
      </c>
      <c r="F263" s="354"/>
      <c r="G263" s="353"/>
      <c r="H263" s="354"/>
      <c r="I263" s="353" t="s">
        <v>7</v>
      </c>
      <c r="J263" s="352" t="s">
        <v>759</v>
      </c>
      <c r="K263" s="355"/>
      <c r="L263" s="396">
        <f>SUM(L264)</f>
        <v>0</v>
      </c>
      <c r="M263" s="357" t="s">
        <v>963</v>
      </c>
      <c r="N263" s="358"/>
    </row>
    <row r="264" spans="3:14" s="125" customFormat="1" outlineLevel="2" x14ac:dyDescent="0.25">
      <c r="C264" s="393">
        <v>7010</v>
      </c>
      <c r="D264" s="393" t="s">
        <v>759</v>
      </c>
      <c r="E264" s="360">
        <v>3</v>
      </c>
      <c r="F264" s="361"/>
      <c r="G264" s="360"/>
      <c r="H264" s="361"/>
      <c r="I264" s="360" t="s">
        <v>7</v>
      </c>
      <c r="J264" s="388"/>
      <c r="K264" s="362"/>
      <c r="L264" s="397">
        <f>SUM(L265)</f>
        <v>0</v>
      </c>
      <c r="M264" s="364" t="s">
        <v>963</v>
      </c>
      <c r="N264" s="365"/>
    </row>
    <row r="265" spans="3:14" s="125" customFormat="1" outlineLevel="3" x14ac:dyDescent="0.25">
      <c r="C265" s="366">
        <v>7010.01</v>
      </c>
      <c r="D265" s="367" t="s">
        <v>1439</v>
      </c>
      <c r="E265" s="368">
        <v>4</v>
      </c>
      <c r="F265" s="369" t="s">
        <v>1438</v>
      </c>
      <c r="G265" s="368"/>
      <c r="H265" s="369"/>
      <c r="I265" s="368" t="s">
        <v>1008</v>
      </c>
      <c r="J265" s="367"/>
      <c r="K265" s="370"/>
      <c r="L265" s="371"/>
      <c r="M265" s="372" t="s">
        <v>963</v>
      </c>
      <c r="N265" s="373"/>
    </row>
    <row r="266" spans="3:14" s="351" customFormat="1" outlineLevel="1" x14ac:dyDescent="0.25">
      <c r="C266" s="352">
        <v>7100</v>
      </c>
      <c r="D266" s="352" t="s">
        <v>760</v>
      </c>
      <c r="E266" s="353">
        <v>2</v>
      </c>
      <c r="F266" s="354"/>
      <c r="G266" s="353"/>
      <c r="H266" s="354"/>
      <c r="I266" s="353" t="s">
        <v>7</v>
      </c>
      <c r="J266" s="352" t="s">
        <v>760</v>
      </c>
      <c r="K266" s="355"/>
      <c r="L266" s="396">
        <f>SUM(L267,L269,L271,L273,L275,L279)</f>
        <v>0</v>
      </c>
      <c r="M266" s="357" t="s">
        <v>963</v>
      </c>
      <c r="N266" s="358"/>
    </row>
    <row r="267" spans="3:14" outlineLevel="2" x14ac:dyDescent="0.25">
      <c r="C267" s="393">
        <v>7105</v>
      </c>
      <c r="D267" s="393" t="s">
        <v>761</v>
      </c>
      <c r="E267" s="360">
        <v>3</v>
      </c>
      <c r="F267" s="361"/>
      <c r="G267" s="360"/>
      <c r="H267" s="361"/>
      <c r="I267" s="360" t="s">
        <v>7</v>
      </c>
      <c r="J267" s="388"/>
      <c r="K267" s="362"/>
      <c r="L267" s="397">
        <f>SUM(L268)</f>
        <v>0</v>
      </c>
      <c r="M267" s="364" t="s">
        <v>963</v>
      </c>
      <c r="N267" s="365"/>
    </row>
    <row r="268" spans="3:14" outlineLevel="3" x14ac:dyDescent="0.25">
      <c r="C268" s="366">
        <v>7105.01</v>
      </c>
      <c r="D268" s="369" t="s">
        <v>761</v>
      </c>
      <c r="E268" s="368">
        <v>4</v>
      </c>
      <c r="F268" s="369"/>
      <c r="G268" s="368">
        <v>7105</v>
      </c>
      <c r="H268" s="369" t="s">
        <v>761</v>
      </c>
      <c r="I268" s="368" t="s">
        <v>7</v>
      </c>
      <c r="J268" s="367"/>
      <c r="K268" s="370"/>
      <c r="L268" s="371"/>
      <c r="M268" s="372" t="s">
        <v>963</v>
      </c>
      <c r="N268" s="373"/>
    </row>
    <row r="269" spans="3:14" hidden="1" outlineLevel="2" x14ac:dyDescent="0.25">
      <c r="C269" s="394">
        <v>7110</v>
      </c>
      <c r="D269" s="393" t="s">
        <v>762</v>
      </c>
      <c r="E269" s="360">
        <v>3</v>
      </c>
      <c r="F269" s="361"/>
      <c r="G269" s="360"/>
      <c r="H269" s="361"/>
      <c r="I269" s="360" t="s">
        <v>11</v>
      </c>
      <c r="J269" s="393" t="s">
        <v>762</v>
      </c>
      <c r="K269" s="362"/>
      <c r="L269" s="363">
        <f>SUM(L270)</f>
        <v>0</v>
      </c>
      <c r="M269" s="364" t="s">
        <v>963</v>
      </c>
      <c r="N269" s="365"/>
    </row>
    <row r="270" spans="3:14" hidden="1" outlineLevel="3" x14ac:dyDescent="0.25">
      <c r="C270" s="366">
        <v>7110.01</v>
      </c>
      <c r="D270" s="369" t="s">
        <v>763</v>
      </c>
      <c r="E270" s="368">
        <v>4</v>
      </c>
      <c r="F270" s="369"/>
      <c r="G270" s="368">
        <v>7110</v>
      </c>
      <c r="H270" s="369" t="s">
        <v>764</v>
      </c>
      <c r="I270" s="368" t="s">
        <v>11</v>
      </c>
      <c r="J270" s="373"/>
      <c r="K270" s="370"/>
      <c r="L270" s="371"/>
      <c r="M270" s="372" t="s">
        <v>963</v>
      </c>
      <c r="N270" s="373"/>
    </row>
    <row r="271" spans="3:14" hidden="1" outlineLevel="2" collapsed="1" x14ac:dyDescent="0.25">
      <c r="C271" s="394">
        <v>7120</v>
      </c>
      <c r="D271" s="393" t="s">
        <v>765</v>
      </c>
      <c r="E271" s="360">
        <v>3</v>
      </c>
      <c r="F271" s="361"/>
      <c r="G271" s="360"/>
      <c r="H271" s="361"/>
      <c r="I271" s="360" t="s">
        <v>11</v>
      </c>
      <c r="J271" s="393" t="s">
        <v>765</v>
      </c>
      <c r="K271" s="362"/>
      <c r="L271" s="363">
        <f>SUM(L272)</f>
        <v>0</v>
      </c>
      <c r="M271" s="364" t="s">
        <v>963</v>
      </c>
      <c r="N271" s="365"/>
    </row>
    <row r="272" spans="3:14" hidden="1" outlineLevel="3" x14ac:dyDescent="0.25">
      <c r="C272" s="366">
        <v>7120.01</v>
      </c>
      <c r="D272" s="369" t="s">
        <v>766</v>
      </c>
      <c r="E272" s="368">
        <v>4</v>
      </c>
      <c r="F272" s="369"/>
      <c r="G272" s="368">
        <v>7120</v>
      </c>
      <c r="H272" s="369" t="s">
        <v>767</v>
      </c>
      <c r="I272" s="368" t="s">
        <v>11</v>
      </c>
      <c r="J272" s="373"/>
      <c r="K272" s="370"/>
      <c r="L272" s="371"/>
      <c r="M272" s="372" t="s">
        <v>963</v>
      </c>
      <c r="N272" s="373"/>
    </row>
    <row r="273" spans="3:14" outlineLevel="2" collapsed="1" x14ac:dyDescent="0.25">
      <c r="C273" s="394">
        <v>7130</v>
      </c>
      <c r="D273" s="393" t="s">
        <v>768</v>
      </c>
      <c r="E273" s="360">
        <v>3</v>
      </c>
      <c r="F273" s="361"/>
      <c r="G273" s="360"/>
      <c r="H273" s="361"/>
      <c r="I273" s="360" t="s">
        <v>7</v>
      </c>
      <c r="J273" s="393" t="s">
        <v>768</v>
      </c>
      <c r="K273" s="362"/>
      <c r="L273" s="397">
        <f>SUM(L274)</f>
        <v>0</v>
      </c>
      <c r="M273" s="364" t="s">
        <v>963</v>
      </c>
      <c r="N273" s="365"/>
    </row>
    <row r="274" spans="3:14" outlineLevel="3" x14ac:dyDescent="0.25">
      <c r="C274" s="366">
        <v>7130.01</v>
      </c>
      <c r="D274" s="369" t="s">
        <v>1440</v>
      </c>
      <c r="E274" s="368">
        <v>4</v>
      </c>
      <c r="F274" s="369"/>
      <c r="G274" s="368">
        <v>7130</v>
      </c>
      <c r="H274" s="369" t="s">
        <v>769</v>
      </c>
      <c r="I274" s="368" t="s">
        <v>7</v>
      </c>
      <c r="J274" s="373"/>
      <c r="K274" s="370"/>
      <c r="L274" s="371"/>
      <c r="M274" s="372" t="s">
        <v>963</v>
      </c>
      <c r="N274" s="373"/>
    </row>
    <row r="275" spans="3:14" outlineLevel="2" x14ac:dyDescent="0.25">
      <c r="C275" s="394">
        <v>7140</v>
      </c>
      <c r="D275" s="393" t="s">
        <v>770</v>
      </c>
      <c r="E275" s="360">
        <v>3</v>
      </c>
      <c r="F275" s="361"/>
      <c r="G275" s="360"/>
      <c r="H275" s="361"/>
      <c r="I275" s="360" t="s">
        <v>7</v>
      </c>
      <c r="J275" s="393" t="s">
        <v>770</v>
      </c>
      <c r="K275" s="362"/>
      <c r="L275" s="397">
        <f>SUM(L276:L278)</f>
        <v>0</v>
      </c>
      <c r="M275" s="364" t="s">
        <v>963</v>
      </c>
      <c r="N275" s="365"/>
    </row>
    <row r="276" spans="3:14" outlineLevel="3" x14ac:dyDescent="0.25">
      <c r="C276" s="366">
        <v>7140.01</v>
      </c>
      <c r="D276" s="369" t="s">
        <v>770</v>
      </c>
      <c r="E276" s="368">
        <v>4</v>
      </c>
      <c r="F276" s="369"/>
      <c r="G276" s="368"/>
      <c r="H276" s="369"/>
      <c r="I276" s="368" t="s">
        <v>7</v>
      </c>
      <c r="J276" s="373"/>
      <c r="K276" s="370"/>
      <c r="L276" s="371"/>
      <c r="M276" s="372" t="s">
        <v>963</v>
      </c>
      <c r="N276" s="373"/>
    </row>
    <row r="277" spans="3:14" outlineLevel="3" x14ac:dyDescent="0.25">
      <c r="C277" s="366">
        <v>7140.11</v>
      </c>
      <c r="D277" s="369" t="s">
        <v>771</v>
      </c>
      <c r="E277" s="368">
        <v>4</v>
      </c>
      <c r="F277" s="369"/>
      <c r="G277" s="368">
        <v>7141</v>
      </c>
      <c r="H277" s="369" t="s">
        <v>772</v>
      </c>
      <c r="I277" s="368" t="s">
        <v>7</v>
      </c>
      <c r="J277" s="373"/>
      <c r="K277" s="370"/>
      <c r="L277" s="371"/>
      <c r="M277" s="372" t="s">
        <v>963</v>
      </c>
      <c r="N277" s="373"/>
    </row>
    <row r="278" spans="3:14" outlineLevel="3" x14ac:dyDescent="0.25">
      <c r="C278" s="366">
        <v>7140.21</v>
      </c>
      <c r="D278" s="369" t="s">
        <v>773</v>
      </c>
      <c r="E278" s="368">
        <v>4</v>
      </c>
      <c r="F278" s="369"/>
      <c r="G278" s="368">
        <v>7142</v>
      </c>
      <c r="H278" s="369" t="s">
        <v>720</v>
      </c>
      <c r="I278" s="368" t="s">
        <v>7</v>
      </c>
      <c r="J278" s="373"/>
      <c r="K278" s="370"/>
      <c r="L278" s="371"/>
      <c r="M278" s="372" t="s">
        <v>963</v>
      </c>
      <c r="N278" s="373"/>
    </row>
    <row r="279" spans="3:14" outlineLevel="2" x14ac:dyDescent="0.25">
      <c r="C279" s="394">
        <v>7190</v>
      </c>
      <c r="D279" s="393" t="s">
        <v>774</v>
      </c>
      <c r="E279" s="360">
        <v>3</v>
      </c>
      <c r="F279" s="361"/>
      <c r="G279" s="360"/>
      <c r="H279" s="361"/>
      <c r="I279" s="360" t="s">
        <v>7</v>
      </c>
      <c r="J279" s="393" t="s">
        <v>774</v>
      </c>
      <c r="K279" s="362"/>
      <c r="L279" s="397">
        <f>SUM(L280)</f>
        <v>0</v>
      </c>
      <c r="M279" s="364" t="s">
        <v>963</v>
      </c>
      <c r="N279" s="365"/>
    </row>
    <row r="280" spans="3:14" outlineLevel="3" x14ac:dyDescent="0.25">
      <c r="C280" s="366">
        <v>7190.01</v>
      </c>
      <c r="D280" s="369" t="s">
        <v>1441</v>
      </c>
      <c r="E280" s="368">
        <v>4</v>
      </c>
      <c r="F280" s="369"/>
      <c r="G280" s="368">
        <v>7190</v>
      </c>
      <c r="H280" s="369" t="s">
        <v>759</v>
      </c>
      <c r="I280" s="368" t="s">
        <v>7</v>
      </c>
      <c r="J280" s="373"/>
      <c r="K280" s="370"/>
      <c r="L280" s="371"/>
      <c r="M280" s="372" t="s">
        <v>963</v>
      </c>
      <c r="N280" s="373"/>
    </row>
  </sheetData>
  <sheetProtection algorithmName="SHA-512" hashValue="pWJDyEOOT5SB/XcB9OxTLyNO3TeQcDJbcOiB2CiCZlOk75oMf1Jg6h7GH+io+T8HyYzU8nuPcxrFBa5dK2N1Og==" saltValue="0r3RPxk4YbZcCOBv8z5rZA==" spinCount="100000" sheet="1" objects="1" scenarios="1"/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84CA4-39AE-46F3-832F-A6055C0F94AC}">
  <sheetPr>
    <outlinePr summaryBelow="0"/>
  </sheetPr>
  <dimension ref="C2:N81"/>
  <sheetViews>
    <sheetView workbookViewId="0">
      <selection activeCell="D61" sqref="D61"/>
    </sheetView>
  </sheetViews>
  <sheetFormatPr defaultRowHeight="15" outlineLevelRow="3" x14ac:dyDescent="0.25"/>
  <cols>
    <col min="1" max="1" width="2.85546875" customWidth="1"/>
    <col min="2" max="2" width="3.42578125" customWidth="1"/>
    <col min="3" max="3" width="13.85546875" customWidth="1"/>
    <col min="4" max="4" width="55.28515625" customWidth="1"/>
    <col min="5" max="5" width="7.5703125" customWidth="1"/>
    <col min="6" max="6" width="21.28515625" customWidth="1"/>
    <col min="9" max="9" width="9.140625" customWidth="1"/>
    <col min="10" max="11" width="9.140625" hidden="1" customWidth="1"/>
    <col min="12" max="12" width="22.28515625" customWidth="1"/>
    <col min="13" max="13" width="9.85546875" customWidth="1"/>
    <col min="14" max="14" width="46.140625" customWidth="1"/>
  </cols>
  <sheetData>
    <row r="2" spans="3:14" x14ac:dyDescent="0.25">
      <c r="C2" s="1" t="s">
        <v>900</v>
      </c>
      <c r="D2" s="1"/>
      <c r="E2" s="1"/>
      <c r="F2" s="1"/>
    </row>
    <row r="3" spans="3:14" ht="45" x14ac:dyDescent="0.25">
      <c r="C3" s="27" t="s">
        <v>0</v>
      </c>
      <c r="D3" s="27" t="s">
        <v>1</v>
      </c>
      <c r="E3" s="27" t="s">
        <v>2</v>
      </c>
      <c r="F3" s="27" t="s">
        <v>3</v>
      </c>
      <c r="G3" s="27" t="s">
        <v>4</v>
      </c>
      <c r="H3" s="27" t="s">
        <v>5</v>
      </c>
      <c r="I3" s="28" t="s">
        <v>848</v>
      </c>
      <c r="J3" s="27" t="s">
        <v>849</v>
      </c>
      <c r="K3" s="27" t="s">
        <v>850</v>
      </c>
      <c r="L3" s="27" t="s">
        <v>847</v>
      </c>
      <c r="M3" s="27" t="s">
        <v>962</v>
      </c>
      <c r="N3" s="27" t="s">
        <v>853</v>
      </c>
    </row>
    <row r="4" spans="3:14" x14ac:dyDescent="0.25">
      <c r="C4" s="45">
        <v>8000</v>
      </c>
      <c r="D4" s="46" t="s">
        <v>1009</v>
      </c>
      <c r="E4" s="47">
        <v>1</v>
      </c>
      <c r="F4" s="46"/>
      <c r="G4" s="47"/>
      <c r="H4" s="46"/>
      <c r="I4" s="48" t="s">
        <v>7</v>
      </c>
      <c r="J4" s="49"/>
      <c r="K4" s="48"/>
      <c r="L4" s="50">
        <f>SUM(L5,L47,L59)</f>
        <v>0</v>
      </c>
      <c r="M4" s="51"/>
      <c r="N4" s="52"/>
    </row>
    <row r="5" spans="3:14" outlineLevel="1" x14ac:dyDescent="0.25">
      <c r="C5" s="53">
        <v>8100</v>
      </c>
      <c r="D5" s="54" t="s">
        <v>1010</v>
      </c>
      <c r="E5" s="55">
        <v>2</v>
      </c>
      <c r="F5" s="56"/>
      <c r="G5" s="55"/>
      <c r="H5" s="56"/>
      <c r="I5" s="55" t="s">
        <v>7</v>
      </c>
      <c r="J5" s="57"/>
      <c r="K5" s="58"/>
      <c r="L5" s="59">
        <f>SUM(L6,L8,L14,L25,L36)</f>
        <v>0</v>
      </c>
      <c r="M5" s="60"/>
      <c r="N5" s="61"/>
    </row>
    <row r="6" spans="3:14" outlineLevel="2" x14ac:dyDescent="0.25">
      <c r="C6" s="71">
        <v>8110</v>
      </c>
      <c r="D6" s="72" t="s">
        <v>1011</v>
      </c>
      <c r="E6" s="73">
        <v>3</v>
      </c>
      <c r="F6" s="74"/>
      <c r="G6" s="73"/>
      <c r="H6" s="74"/>
      <c r="I6" s="73" t="s">
        <v>7</v>
      </c>
      <c r="J6" s="75"/>
      <c r="K6" s="76"/>
      <c r="L6" s="77">
        <f>SUM(L7)</f>
        <v>0</v>
      </c>
      <c r="M6" s="78"/>
      <c r="N6" s="79"/>
    </row>
    <row r="7" spans="3:14" outlineLevel="2" x14ac:dyDescent="0.25">
      <c r="C7" s="29">
        <v>8110.01</v>
      </c>
      <c r="D7" s="30" t="s">
        <v>1130</v>
      </c>
      <c r="E7" s="31">
        <v>4</v>
      </c>
      <c r="F7" s="32"/>
      <c r="G7" s="31">
        <v>3250</v>
      </c>
      <c r="H7" s="32"/>
      <c r="I7" s="31" t="s">
        <v>7</v>
      </c>
      <c r="J7" s="30"/>
      <c r="K7" s="33"/>
      <c r="L7" s="34"/>
      <c r="M7" s="34"/>
      <c r="N7" s="35"/>
    </row>
    <row r="8" spans="3:14" outlineLevel="2" x14ac:dyDescent="0.25">
      <c r="C8" s="80">
        <v>8120</v>
      </c>
      <c r="D8" s="81" t="s">
        <v>1012</v>
      </c>
      <c r="E8" s="82">
        <v>3</v>
      </c>
      <c r="F8" s="83"/>
      <c r="G8" s="82"/>
      <c r="H8" s="83"/>
      <c r="I8" s="82" t="s">
        <v>7</v>
      </c>
      <c r="J8" s="84"/>
      <c r="K8" s="85"/>
      <c r="L8" s="86">
        <f>SUM(L9:L13)</f>
        <v>0</v>
      </c>
      <c r="M8" s="87" t="s">
        <v>963</v>
      </c>
      <c r="N8" s="88"/>
    </row>
    <row r="9" spans="3:14" outlineLevel="3" x14ac:dyDescent="0.25">
      <c r="C9" s="29">
        <v>8120.01</v>
      </c>
      <c r="D9" s="30" t="s">
        <v>1131</v>
      </c>
      <c r="E9" s="31">
        <v>4</v>
      </c>
      <c r="F9" s="32"/>
      <c r="G9" s="31">
        <v>6600</v>
      </c>
      <c r="H9" s="32"/>
      <c r="I9" s="31" t="s">
        <v>7</v>
      </c>
      <c r="J9" s="30"/>
      <c r="K9" s="33"/>
      <c r="L9" s="34"/>
      <c r="M9" s="34"/>
      <c r="N9" s="35"/>
    </row>
    <row r="10" spans="3:14" outlineLevel="3" x14ac:dyDescent="0.25">
      <c r="C10" s="29">
        <v>8120.02</v>
      </c>
      <c r="D10" s="30" t="s">
        <v>1132</v>
      </c>
      <c r="E10" s="31">
        <v>4</v>
      </c>
      <c r="F10" s="32"/>
      <c r="G10" s="31">
        <v>6610</v>
      </c>
      <c r="H10" s="32"/>
      <c r="I10" s="31" t="s">
        <v>7</v>
      </c>
      <c r="J10" s="30"/>
      <c r="K10" s="33"/>
      <c r="L10" s="34"/>
      <c r="M10" s="34"/>
      <c r="N10" s="35"/>
    </row>
    <row r="11" spans="3:14" outlineLevel="3" x14ac:dyDescent="0.25">
      <c r="C11" s="29">
        <v>8120.03</v>
      </c>
      <c r="D11" s="30" t="s">
        <v>1133</v>
      </c>
      <c r="E11" s="31">
        <v>4</v>
      </c>
      <c r="F11" s="32"/>
      <c r="G11" s="31" t="s">
        <v>1134</v>
      </c>
      <c r="H11" s="32"/>
      <c r="I11" s="31" t="s">
        <v>7</v>
      </c>
      <c r="J11" s="30"/>
      <c r="K11" s="33"/>
      <c r="L11" s="34"/>
      <c r="M11" s="34"/>
      <c r="N11" s="35"/>
    </row>
    <row r="12" spans="3:14" outlineLevel="3" x14ac:dyDescent="0.25">
      <c r="C12" s="29">
        <v>8120.04</v>
      </c>
      <c r="D12" s="30" t="s">
        <v>633</v>
      </c>
      <c r="E12" s="31">
        <v>4</v>
      </c>
      <c r="F12" s="32"/>
      <c r="G12" s="31" t="s">
        <v>1151</v>
      </c>
      <c r="H12" s="32"/>
      <c r="I12" s="31" t="s">
        <v>11</v>
      </c>
      <c r="J12" s="30"/>
      <c r="K12" s="33"/>
      <c r="L12" s="34"/>
      <c r="M12" s="34"/>
      <c r="N12" s="35"/>
    </row>
    <row r="13" spans="3:14" outlineLevel="3" x14ac:dyDescent="0.25">
      <c r="C13" s="29">
        <v>8120.05</v>
      </c>
      <c r="D13" s="30" t="s">
        <v>1013</v>
      </c>
      <c r="E13" s="31">
        <v>4</v>
      </c>
      <c r="F13" s="32"/>
      <c r="G13" s="31"/>
      <c r="H13" s="32"/>
      <c r="I13" s="31" t="s">
        <v>11</v>
      </c>
      <c r="J13" s="30"/>
      <c r="K13" s="33"/>
      <c r="L13" s="34"/>
      <c r="M13" s="34"/>
      <c r="N13" s="35"/>
    </row>
    <row r="14" spans="3:14" outlineLevel="2" x14ac:dyDescent="0.25">
      <c r="C14" s="80">
        <v>8130</v>
      </c>
      <c r="D14" s="81" t="s">
        <v>1014</v>
      </c>
      <c r="E14" s="82">
        <v>3</v>
      </c>
      <c r="F14" s="83"/>
      <c r="G14" s="82"/>
      <c r="H14" s="83"/>
      <c r="I14" s="82" t="s">
        <v>7</v>
      </c>
      <c r="J14" s="84"/>
      <c r="K14" s="85"/>
      <c r="L14" s="86">
        <f>SUM(L15:L24)</f>
        <v>0</v>
      </c>
      <c r="M14" s="87" t="s">
        <v>963</v>
      </c>
      <c r="N14" s="88"/>
    </row>
    <row r="15" spans="3:14" outlineLevel="3" x14ac:dyDescent="0.25">
      <c r="C15" s="29">
        <v>8130.01</v>
      </c>
      <c r="D15" s="30" t="s">
        <v>1136</v>
      </c>
      <c r="E15" s="31">
        <v>4</v>
      </c>
      <c r="F15" s="32"/>
      <c r="G15" s="31" t="s">
        <v>1135</v>
      </c>
      <c r="H15" s="32"/>
      <c r="I15" s="31" t="s">
        <v>7</v>
      </c>
      <c r="J15" s="30"/>
      <c r="K15" s="33"/>
      <c r="L15" s="34"/>
      <c r="M15" s="34"/>
      <c r="N15" s="35"/>
    </row>
    <row r="16" spans="3:14" outlineLevel="3" x14ac:dyDescent="0.25">
      <c r="C16" s="29">
        <v>8130.02</v>
      </c>
      <c r="D16" s="30" t="s">
        <v>1138</v>
      </c>
      <c r="E16" s="31">
        <v>4</v>
      </c>
      <c r="F16" s="32"/>
      <c r="G16" t="s">
        <v>1137</v>
      </c>
      <c r="H16" s="32"/>
      <c r="I16" s="31" t="s">
        <v>7</v>
      </c>
      <c r="J16" s="30"/>
      <c r="K16" s="33"/>
      <c r="L16" s="34"/>
      <c r="M16" s="34"/>
      <c r="N16" s="35"/>
    </row>
    <row r="17" spans="3:14" outlineLevel="3" x14ac:dyDescent="0.25">
      <c r="C17" s="29">
        <v>8130.03</v>
      </c>
      <c r="D17" s="30" t="s">
        <v>137</v>
      </c>
      <c r="E17" s="31">
        <v>4</v>
      </c>
      <c r="F17" s="32"/>
      <c r="G17" s="31" t="s">
        <v>1139</v>
      </c>
      <c r="H17" s="32"/>
      <c r="I17" s="31" t="s">
        <v>7</v>
      </c>
      <c r="J17" s="30"/>
      <c r="K17" s="33"/>
      <c r="L17" s="34"/>
      <c r="M17" s="34"/>
      <c r="N17" s="35"/>
    </row>
    <row r="18" spans="3:14" outlineLevel="3" x14ac:dyDescent="0.25">
      <c r="C18" s="29">
        <v>8130.04</v>
      </c>
      <c r="D18" s="30" t="s">
        <v>1141</v>
      </c>
      <c r="E18" s="31">
        <v>4</v>
      </c>
      <c r="F18" s="32"/>
      <c r="G18" s="31" t="s">
        <v>1140</v>
      </c>
      <c r="H18" s="32"/>
      <c r="I18" s="31" t="s">
        <v>7</v>
      </c>
      <c r="J18" s="30"/>
      <c r="K18" s="33"/>
      <c r="L18" s="34"/>
      <c r="M18" s="34"/>
      <c r="N18" s="35"/>
    </row>
    <row r="19" spans="3:14" outlineLevel="3" x14ac:dyDescent="0.25">
      <c r="C19" s="29">
        <v>8130.05</v>
      </c>
      <c r="D19" s="30" t="s">
        <v>1022</v>
      </c>
      <c r="E19" s="31">
        <v>4</v>
      </c>
      <c r="F19" s="32"/>
      <c r="G19" s="31"/>
      <c r="H19" s="32"/>
      <c r="I19" s="31" t="s">
        <v>11</v>
      </c>
      <c r="J19" s="30"/>
      <c r="K19" s="33"/>
      <c r="L19" s="34"/>
      <c r="M19" s="34"/>
      <c r="N19" s="35"/>
    </row>
    <row r="20" spans="3:14" outlineLevel="3" x14ac:dyDescent="0.25">
      <c r="C20" s="29">
        <v>8130.06</v>
      </c>
      <c r="D20" s="30" t="s">
        <v>1023</v>
      </c>
      <c r="E20" s="31">
        <v>4</v>
      </c>
      <c r="F20" s="32"/>
      <c r="G20" s="31"/>
      <c r="H20" s="32"/>
      <c r="I20" s="31" t="s">
        <v>11</v>
      </c>
      <c r="J20" s="30"/>
      <c r="K20" s="33"/>
      <c r="L20" s="34"/>
      <c r="M20" s="34"/>
      <c r="N20" s="35"/>
    </row>
    <row r="21" spans="3:14" outlineLevel="3" x14ac:dyDescent="0.25">
      <c r="C21" s="29">
        <v>8130.07</v>
      </c>
      <c r="D21" s="30" t="s">
        <v>1024</v>
      </c>
      <c r="E21" s="31">
        <v>4</v>
      </c>
      <c r="F21" s="32"/>
      <c r="G21" s="31"/>
      <c r="H21" s="32"/>
      <c r="I21" s="31" t="s">
        <v>11</v>
      </c>
      <c r="J21" s="30"/>
      <c r="K21" s="33"/>
      <c r="L21" s="34"/>
      <c r="M21" s="34"/>
      <c r="N21" s="35"/>
    </row>
    <row r="22" spans="3:14" outlineLevel="3" x14ac:dyDescent="0.25">
      <c r="C22" s="29">
        <v>8130.08</v>
      </c>
      <c r="D22" s="30" t="s">
        <v>1025</v>
      </c>
      <c r="E22" s="31">
        <v>4</v>
      </c>
      <c r="F22" s="32"/>
      <c r="G22" s="31"/>
      <c r="H22" s="32"/>
      <c r="I22" s="31" t="s">
        <v>11</v>
      </c>
      <c r="J22" s="30"/>
      <c r="K22" s="33"/>
      <c r="L22" s="34"/>
      <c r="M22" s="34"/>
      <c r="N22" s="35"/>
    </row>
    <row r="23" spans="3:14" outlineLevel="3" x14ac:dyDescent="0.25">
      <c r="C23" s="29">
        <v>8130.09</v>
      </c>
      <c r="D23" s="30" t="s">
        <v>1026</v>
      </c>
      <c r="E23" s="31">
        <v>4</v>
      </c>
      <c r="F23" s="32"/>
      <c r="G23" s="31"/>
      <c r="H23" s="32"/>
      <c r="I23" s="31" t="s">
        <v>11</v>
      </c>
      <c r="J23" s="30"/>
      <c r="K23" s="33"/>
      <c r="L23" s="34"/>
      <c r="M23" s="34"/>
      <c r="N23" s="35"/>
    </row>
    <row r="24" spans="3:14" outlineLevel="3" x14ac:dyDescent="0.25">
      <c r="C24" s="40">
        <v>8130.1</v>
      </c>
      <c r="D24" s="30" t="s">
        <v>1027</v>
      </c>
      <c r="E24" s="31">
        <v>4</v>
      </c>
      <c r="F24" s="32"/>
      <c r="G24" s="31"/>
      <c r="H24" s="32"/>
      <c r="I24" s="31" t="s">
        <v>11</v>
      </c>
      <c r="J24" s="30"/>
      <c r="K24" s="33"/>
      <c r="L24" s="34"/>
      <c r="M24" s="34"/>
      <c r="N24" s="35"/>
    </row>
    <row r="25" spans="3:14" outlineLevel="2" x14ac:dyDescent="0.25">
      <c r="C25" s="80">
        <v>8140</v>
      </c>
      <c r="D25" s="81" t="s">
        <v>1015</v>
      </c>
      <c r="E25" s="82">
        <v>3</v>
      </c>
      <c r="F25" s="83"/>
      <c r="G25" s="82"/>
      <c r="H25" s="83"/>
      <c r="I25" s="82" t="s">
        <v>7</v>
      </c>
      <c r="J25" s="84"/>
      <c r="K25" s="85"/>
      <c r="L25" s="86">
        <f>SUM(L26:L35)</f>
        <v>0</v>
      </c>
      <c r="M25" s="87" t="s">
        <v>963</v>
      </c>
      <c r="N25" s="88"/>
    </row>
    <row r="26" spans="3:14" outlineLevel="3" x14ac:dyDescent="0.25">
      <c r="C26" s="29">
        <v>8140.01</v>
      </c>
      <c r="D26" s="30" t="s">
        <v>1070</v>
      </c>
      <c r="E26" s="31">
        <v>4</v>
      </c>
      <c r="F26" s="32"/>
      <c r="G26" s="31" t="s">
        <v>1142</v>
      </c>
      <c r="H26" s="32"/>
      <c r="I26" s="31" t="s">
        <v>7</v>
      </c>
      <c r="J26" s="30"/>
      <c r="K26" s="33"/>
      <c r="L26" s="34"/>
      <c r="M26" s="34"/>
      <c r="N26" s="35"/>
    </row>
    <row r="27" spans="3:14" outlineLevel="3" x14ac:dyDescent="0.25">
      <c r="C27" s="29">
        <v>8140.02</v>
      </c>
      <c r="D27" s="30" t="s">
        <v>1143</v>
      </c>
      <c r="E27" s="31">
        <v>4</v>
      </c>
      <c r="F27" s="32"/>
      <c r="G27" s="31" t="s">
        <v>1144</v>
      </c>
      <c r="H27" s="32"/>
      <c r="I27" s="31" t="s">
        <v>7</v>
      </c>
      <c r="J27" s="30"/>
      <c r="K27" s="33"/>
      <c r="L27" s="34"/>
      <c r="M27" s="34"/>
      <c r="N27" s="35"/>
    </row>
    <row r="28" spans="3:14" outlineLevel="3" x14ac:dyDescent="0.25">
      <c r="C28" s="29">
        <v>8140.03</v>
      </c>
      <c r="D28" s="30" t="s">
        <v>1145</v>
      </c>
      <c r="E28" s="31">
        <v>4</v>
      </c>
      <c r="F28" s="32"/>
      <c r="G28" s="31" t="s">
        <v>1146</v>
      </c>
      <c r="H28" s="32"/>
      <c r="I28" s="31" t="s">
        <v>7</v>
      </c>
      <c r="J28" s="30"/>
      <c r="K28" s="33"/>
      <c r="L28" s="34"/>
      <c r="M28" s="34"/>
      <c r="N28" s="35"/>
    </row>
    <row r="29" spans="3:14" outlineLevel="3" x14ac:dyDescent="0.25">
      <c r="C29" s="29">
        <v>8140.04</v>
      </c>
      <c r="D29" s="30" t="s">
        <v>438</v>
      </c>
      <c r="E29" s="31">
        <v>4</v>
      </c>
      <c r="F29" s="32"/>
      <c r="G29" s="31" t="s">
        <v>1147</v>
      </c>
      <c r="H29" s="32"/>
      <c r="I29" s="31" t="s">
        <v>7</v>
      </c>
      <c r="J29" s="30"/>
      <c r="K29" s="33"/>
      <c r="L29" s="34"/>
      <c r="M29" s="34"/>
      <c r="N29" s="35"/>
    </row>
    <row r="30" spans="3:14" outlineLevel="3" x14ac:dyDescent="0.25">
      <c r="C30" s="29">
        <v>8140.05</v>
      </c>
      <c r="D30" s="30" t="s">
        <v>1148</v>
      </c>
      <c r="E30" s="31">
        <v>4</v>
      </c>
      <c r="F30" s="32"/>
      <c r="G30" s="31" t="s">
        <v>1149</v>
      </c>
      <c r="H30" s="32"/>
      <c r="I30" s="31" t="s">
        <v>7</v>
      </c>
      <c r="J30" s="30"/>
      <c r="K30" s="33"/>
      <c r="L30" s="34"/>
      <c r="M30" s="34"/>
      <c r="N30" s="35"/>
    </row>
    <row r="31" spans="3:14" outlineLevel="3" x14ac:dyDescent="0.25">
      <c r="C31" s="29">
        <v>8140.06</v>
      </c>
      <c r="D31" s="30" t="s">
        <v>1187</v>
      </c>
      <c r="E31" s="31">
        <v>4</v>
      </c>
      <c r="F31" s="32"/>
      <c r="G31" s="31" t="s">
        <v>1150</v>
      </c>
      <c r="H31" s="32"/>
      <c r="I31" s="31" t="s">
        <v>7</v>
      </c>
      <c r="J31" s="30"/>
      <c r="K31" s="33"/>
      <c r="L31" s="34"/>
      <c r="M31" s="34"/>
      <c r="N31" s="35"/>
    </row>
    <row r="32" spans="3:14" outlineLevel="3" x14ac:dyDescent="0.25">
      <c r="C32" s="29">
        <v>8140.07</v>
      </c>
      <c r="D32" s="30" t="s">
        <v>1029</v>
      </c>
      <c r="E32" s="31">
        <v>4</v>
      </c>
      <c r="F32" s="32"/>
      <c r="G32" s="31"/>
      <c r="H32" s="32"/>
      <c r="I32" s="31" t="s">
        <v>11</v>
      </c>
      <c r="J32" s="30"/>
      <c r="K32" s="33"/>
      <c r="L32" s="34"/>
      <c r="M32" s="34"/>
      <c r="N32" s="35"/>
    </row>
    <row r="33" spans="3:14" outlineLevel="3" x14ac:dyDescent="0.25">
      <c r="C33" s="29">
        <v>8140.08</v>
      </c>
      <c r="D33" s="30" t="s">
        <v>1030</v>
      </c>
      <c r="E33" s="31">
        <v>4</v>
      </c>
      <c r="F33" s="32"/>
      <c r="G33" s="31"/>
      <c r="H33" s="32"/>
      <c r="I33" s="31" t="s">
        <v>11</v>
      </c>
      <c r="J33" s="30"/>
      <c r="K33" s="33"/>
      <c r="L33" s="34"/>
      <c r="M33" s="34"/>
      <c r="N33" s="35"/>
    </row>
    <row r="34" spans="3:14" outlineLevel="3" x14ac:dyDescent="0.25">
      <c r="C34" s="29">
        <v>8140.09</v>
      </c>
      <c r="D34" s="30" t="s">
        <v>1031</v>
      </c>
      <c r="E34" s="31">
        <v>4</v>
      </c>
      <c r="F34" s="32"/>
      <c r="G34" s="31"/>
      <c r="H34" s="32"/>
      <c r="I34" s="31" t="s">
        <v>11</v>
      </c>
      <c r="J34" s="30"/>
      <c r="K34" s="33"/>
      <c r="L34" s="34"/>
      <c r="M34" s="34"/>
      <c r="N34" s="35"/>
    </row>
    <row r="35" spans="3:14" outlineLevel="3" x14ac:dyDescent="0.25">
      <c r="C35" s="40">
        <v>8140.1</v>
      </c>
      <c r="D35" s="30" t="s">
        <v>1032</v>
      </c>
      <c r="E35" s="31">
        <v>4</v>
      </c>
      <c r="F35" s="32"/>
      <c r="G35" s="31"/>
      <c r="H35" s="32"/>
      <c r="I35" s="31" t="s">
        <v>11</v>
      </c>
      <c r="J35" s="30"/>
      <c r="K35" s="33"/>
      <c r="L35" s="34"/>
      <c r="M35" s="34"/>
      <c r="N35" s="35"/>
    </row>
    <row r="36" spans="3:14" outlineLevel="2" x14ac:dyDescent="0.25">
      <c r="C36" s="80">
        <v>8150</v>
      </c>
      <c r="D36" s="81" t="s">
        <v>1016</v>
      </c>
      <c r="E36" s="82">
        <v>3</v>
      </c>
      <c r="F36" s="83"/>
      <c r="G36" s="82"/>
      <c r="H36" s="83"/>
      <c r="I36" s="82" t="s">
        <v>7</v>
      </c>
      <c r="J36" s="84"/>
      <c r="K36" s="85"/>
      <c r="L36" s="86">
        <f>SUM(L37:L46)</f>
        <v>0</v>
      </c>
      <c r="M36" s="87" t="s">
        <v>963</v>
      </c>
      <c r="N36" s="88"/>
    </row>
    <row r="37" spans="3:14" outlineLevel="3" x14ac:dyDescent="0.25">
      <c r="C37" s="43">
        <v>8150.01</v>
      </c>
      <c r="D37" s="30" t="s">
        <v>1189</v>
      </c>
      <c r="E37" s="31">
        <v>4</v>
      </c>
      <c r="F37" s="32"/>
      <c r="G37" s="31"/>
      <c r="H37" s="32"/>
      <c r="I37" s="31" t="s">
        <v>7</v>
      </c>
      <c r="J37" s="30"/>
      <c r="K37" s="33"/>
      <c r="L37" s="34"/>
      <c r="M37" s="34"/>
      <c r="N37" s="35"/>
    </row>
    <row r="38" spans="3:14" outlineLevel="3" x14ac:dyDescent="0.25">
      <c r="C38" s="43">
        <v>8150.02</v>
      </c>
      <c r="D38" s="30" t="s">
        <v>1188</v>
      </c>
      <c r="E38" s="31">
        <v>4</v>
      </c>
      <c r="F38" s="32"/>
      <c r="H38" s="32"/>
      <c r="I38" s="31" t="s">
        <v>7</v>
      </c>
      <c r="J38" s="30"/>
      <c r="K38" s="33"/>
      <c r="L38" s="34"/>
      <c r="M38" s="34"/>
      <c r="N38" s="35"/>
    </row>
    <row r="39" spans="3:14" outlineLevel="3" x14ac:dyDescent="0.25">
      <c r="C39" s="43">
        <v>8150.03</v>
      </c>
      <c r="D39" s="30" t="s">
        <v>1033</v>
      </c>
      <c r="E39" s="31">
        <v>4</v>
      </c>
      <c r="F39" s="32"/>
      <c r="G39" s="31"/>
      <c r="H39" s="32"/>
      <c r="I39" s="31" t="s">
        <v>11</v>
      </c>
      <c r="J39" s="30"/>
      <c r="K39" s="33"/>
      <c r="L39" s="34"/>
      <c r="M39" s="34"/>
      <c r="N39" s="35"/>
    </row>
    <row r="40" spans="3:14" outlineLevel="3" x14ac:dyDescent="0.25">
      <c r="C40" s="43">
        <v>8150.04</v>
      </c>
      <c r="D40" s="30" t="s">
        <v>1034</v>
      </c>
      <c r="E40" s="31">
        <v>4</v>
      </c>
      <c r="F40" s="32"/>
      <c r="G40" s="31"/>
      <c r="H40" s="32"/>
      <c r="I40" s="31" t="s">
        <v>11</v>
      </c>
      <c r="J40" s="30"/>
      <c r="K40" s="33"/>
      <c r="L40" s="34"/>
      <c r="M40" s="34"/>
      <c r="N40" s="35"/>
    </row>
    <row r="41" spans="3:14" outlineLevel="3" x14ac:dyDescent="0.25">
      <c r="C41" s="43">
        <v>8150.05</v>
      </c>
      <c r="D41" s="30" t="s">
        <v>1035</v>
      </c>
      <c r="E41" s="31">
        <v>4</v>
      </c>
      <c r="F41" s="32"/>
      <c r="G41" s="31"/>
      <c r="H41" s="32"/>
      <c r="I41" s="31" t="s">
        <v>11</v>
      </c>
      <c r="J41" s="30"/>
      <c r="K41" s="33"/>
      <c r="L41" s="34"/>
      <c r="M41" s="34"/>
      <c r="N41" s="35"/>
    </row>
    <row r="42" spans="3:14" outlineLevel="3" x14ac:dyDescent="0.25">
      <c r="C42" s="43">
        <v>8150.06</v>
      </c>
      <c r="D42" s="30" t="s">
        <v>1036</v>
      </c>
      <c r="E42" s="31">
        <v>4</v>
      </c>
      <c r="F42" s="32"/>
      <c r="G42" s="31"/>
      <c r="H42" s="32"/>
      <c r="I42" s="31" t="s">
        <v>11</v>
      </c>
      <c r="J42" s="30"/>
      <c r="K42" s="33"/>
      <c r="L42" s="34"/>
      <c r="M42" s="34"/>
      <c r="N42" s="35"/>
    </row>
    <row r="43" spans="3:14" outlineLevel="3" x14ac:dyDescent="0.25">
      <c r="C43" s="43">
        <v>8150.07</v>
      </c>
      <c r="D43" s="30" t="s">
        <v>1037</v>
      </c>
      <c r="E43" s="31">
        <v>4</v>
      </c>
      <c r="F43" s="32"/>
      <c r="G43" s="31"/>
      <c r="H43" s="32"/>
      <c r="I43" s="31" t="s">
        <v>11</v>
      </c>
      <c r="J43" s="30"/>
      <c r="K43" s="33"/>
      <c r="L43" s="34"/>
      <c r="M43" s="34"/>
      <c r="N43" s="35"/>
    </row>
    <row r="44" spans="3:14" outlineLevel="3" x14ac:dyDescent="0.25">
      <c r="C44" s="43">
        <v>8150.08</v>
      </c>
      <c r="D44" s="30" t="s">
        <v>1038</v>
      </c>
      <c r="E44" s="31">
        <v>4</v>
      </c>
      <c r="F44" s="32"/>
      <c r="G44" s="31"/>
      <c r="H44" s="32"/>
      <c r="I44" s="31" t="s">
        <v>11</v>
      </c>
      <c r="J44" s="30"/>
      <c r="K44" s="33"/>
      <c r="L44" s="34"/>
      <c r="M44" s="34"/>
      <c r="N44" s="35"/>
    </row>
    <row r="45" spans="3:14" outlineLevel="3" x14ac:dyDescent="0.25">
      <c r="C45" s="43">
        <v>8150.09</v>
      </c>
      <c r="D45" s="30" t="s">
        <v>1039</v>
      </c>
      <c r="E45" s="31">
        <v>4</v>
      </c>
      <c r="F45" s="32"/>
      <c r="G45" s="31"/>
      <c r="H45" s="32"/>
      <c r="I45" s="31" t="s">
        <v>11</v>
      </c>
      <c r="J45" s="30"/>
      <c r="K45" s="33"/>
      <c r="L45" s="34"/>
      <c r="M45" s="34"/>
      <c r="N45" s="35"/>
    </row>
    <row r="46" spans="3:14" outlineLevel="3" x14ac:dyDescent="0.25">
      <c r="C46" s="43">
        <v>8150.1</v>
      </c>
      <c r="D46" s="30" t="s">
        <v>1040</v>
      </c>
      <c r="E46" s="31">
        <v>4</v>
      </c>
      <c r="F46" s="32"/>
      <c r="G46" s="31"/>
      <c r="H46" s="32"/>
      <c r="I46" s="31" t="s">
        <v>11</v>
      </c>
      <c r="J46" s="30"/>
      <c r="K46" s="33"/>
      <c r="L46" s="34"/>
      <c r="M46" s="34"/>
      <c r="N46" s="35"/>
    </row>
    <row r="47" spans="3:14" outlineLevel="1" x14ac:dyDescent="0.25">
      <c r="C47" s="62">
        <v>8200</v>
      </c>
      <c r="D47" s="63" t="s">
        <v>1017</v>
      </c>
      <c r="E47" s="64">
        <v>2</v>
      </c>
      <c r="F47" s="65"/>
      <c r="G47" s="64"/>
      <c r="H47" s="65"/>
      <c r="I47" s="64" t="s">
        <v>7</v>
      </c>
      <c r="J47" s="66"/>
      <c r="K47" s="67"/>
      <c r="L47" s="68">
        <f>SUM(L48)</f>
        <v>0</v>
      </c>
      <c r="M47" s="69"/>
      <c r="N47" s="70"/>
    </row>
    <row r="48" spans="3:14" outlineLevel="1" x14ac:dyDescent="0.25">
      <c r="C48" s="80">
        <v>8210</v>
      </c>
      <c r="D48" s="81" t="s">
        <v>1018</v>
      </c>
      <c r="E48" s="82">
        <v>3</v>
      </c>
      <c r="F48" s="83"/>
      <c r="G48" s="82"/>
      <c r="H48" s="83"/>
      <c r="I48" s="82" t="s">
        <v>7</v>
      </c>
      <c r="J48" s="84"/>
      <c r="K48" s="85"/>
      <c r="L48" s="86">
        <f>SUM(L49:L58)</f>
        <v>0</v>
      </c>
      <c r="M48" s="87"/>
      <c r="N48" s="88"/>
    </row>
    <row r="49" spans="3:14" outlineLevel="2" x14ac:dyDescent="0.25">
      <c r="C49" s="43">
        <v>8210.01</v>
      </c>
      <c r="D49" s="30" t="s">
        <v>1152</v>
      </c>
      <c r="E49" s="31">
        <v>4</v>
      </c>
      <c r="F49" s="32"/>
      <c r="G49" s="31" t="s">
        <v>1153</v>
      </c>
      <c r="H49" s="32"/>
      <c r="I49" s="31" t="s">
        <v>7</v>
      </c>
      <c r="J49" s="30"/>
      <c r="K49" s="33"/>
      <c r="L49" s="34"/>
      <c r="M49" s="34"/>
      <c r="N49" s="35"/>
    </row>
    <row r="50" spans="3:14" outlineLevel="2" x14ac:dyDescent="0.25">
      <c r="C50" s="43">
        <v>8210.02</v>
      </c>
      <c r="D50" s="30" t="s">
        <v>1171</v>
      </c>
      <c r="E50" s="31">
        <v>4</v>
      </c>
      <c r="F50" s="32"/>
      <c r="G50" s="31" t="s">
        <v>1154</v>
      </c>
      <c r="H50" s="32"/>
      <c r="I50" s="31" t="s">
        <v>7</v>
      </c>
      <c r="J50" s="30"/>
      <c r="K50" s="33"/>
      <c r="L50" s="34"/>
      <c r="M50" s="34"/>
      <c r="N50" s="35"/>
    </row>
    <row r="51" spans="3:14" outlineLevel="2" x14ac:dyDescent="0.25">
      <c r="C51" s="43">
        <v>8210.0300000000007</v>
      </c>
      <c r="D51" s="30" t="s">
        <v>1041</v>
      </c>
      <c r="E51" s="31">
        <v>4</v>
      </c>
      <c r="F51" s="32"/>
      <c r="G51" s="31"/>
      <c r="H51" s="32"/>
      <c r="I51" s="31" t="s">
        <v>11</v>
      </c>
      <c r="J51" s="30"/>
      <c r="K51" s="33"/>
      <c r="L51" s="34"/>
      <c r="M51" s="34"/>
      <c r="N51" s="35"/>
    </row>
    <row r="52" spans="3:14" outlineLevel="2" x14ac:dyDescent="0.25">
      <c r="C52" s="43">
        <v>8210.0400000000009</v>
      </c>
      <c r="D52" s="30" t="s">
        <v>1042</v>
      </c>
      <c r="E52" s="31">
        <v>4</v>
      </c>
      <c r="F52" s="32"/>
      <c r="G52" s="31"/>
      <c r="H52" s="32"/>
      <c r="I52" s="31" t="s">
        <v>11</v>
      </c>
      <c r="J52" s="30"/>
      <c r="K52" s="33"/>
      <c r="L52" s="34"/>
      <c r="M52" s="34"/>
      <c r="N52" s="35"/>
    </row>
    <row r="53" spans="3:14" outlineLevel="2" x14ac:dyDescent="0.25">
      <c r="C53" s="43">
        <v>8210.0499999999993</v>
      </c>
      <c r="D53" s="30" t="s">
        <v>1043</v>
      </c>
      <c r="E53" s="31">
        <v>4</v>
      </c>
      <c r="F53" s="32"/>
      <c r="G53" s="31"/>
      <c r="H53" s="32"/>
      <c r="I53" s="31" t="s">
        <v>11</v>
      </c>
      <c r="J53" s="30"/>
      <c r="K53" s="33"/>
      <c r="L53" s="34"/>
      <c r="M53" s="34"/>
      <c r="N53" s="35"/>
    </row>
    <row r="54" spans="3:14" outlineLevel="2" x14ac:dyDescent="0.25">
      <c r="C54" s="43">
        <v>8210.06</v>
      </c>
      <c r="D54" s="30" t="s">
        <v>1044</v>
      </c>
      <c r="E54" s="31">
        <v>4</v>
      </c>
      <c r="F54" s="32"/>
      <c r="G54" s="31"/>
      <c r="H54" s="32"/>
      <c r="I54" s="31" t="s">
        <v>11</v>
      </c>
      <c r="J54" s="30"/>
      <c r="K54" s="33"/>
      <c r="L54" s="34"/>
      <c r="M54" s="34"/>
      <c r="N54" s="35"/>
    </row>
    <row r="55" spans="3:14" outlineLevel="2" x14ac:dyDescent="0.25">
      <c r="C55" s="43">
        <v>8210.07</v>
      </c>
      <c r="D55" s="30" t="s">
        <v>1045</v>
      </c>
      <c r="E55" s="31">
        <v>4</v>
      </c>
      <c r="F55" s="32"/>
      <c r="G55" s="31"/>
      <c r="H55" s="32"/>
      <c r="I55" s="31" t="s">
        <v>11</v>
      </c>
      <c r="J55" s="30"/>
      <c r="K55" s="33"/>
      <c r="L55" s="34"/>
      <c r="M55" s="34"/>
      <c r="N55" s="35"/>
    </row>
    <row r="56" spans="3:14" outlineLevel="2" x14ac:dyDescent="0.25">
      <c r="C56" s="44">
        <v>8210.08</v>
      </c>
      <c r="D56" s="36" t="s">
        <v>1046</v>
      </c>
      <c r="E56" s="37">
        <v>4</v>
      </c>
      <c r="F56" s="38"/>
      <c r="G56" s="37"/>
      <c r="H56" s="38"/>
      <c r="I56" s="37" t="s">
        <v>11</v>
      </c>
      <c r="J56" s="36"/>
      <c r="K56" s="39"/>
      <c r="L56" s="41"/>
      <c r="M56" s="41"/>
      <c r="N56" s="42"/>
    </row>
    <row r="57" spans="3:14" outlineLevel="2" x14ac:dyDescent="0.25">
      <c r="C57" s="43">
        <v>8210.09</v>
      </c>
      <c r="D57" s="30" t="s">
        <v>1047</v>
      </c>
      <c r="E57" s="31">
        <v>4</v>
      </c>
      <c r="F57" s="32"/>
      <c r="G57" s="31"/>
      <c r="H57" s="32"/>
      <c r="I57" s="31" t="s">
        <v>11</v>
      </c>
      <c r="J57" s="30"/>
      <c r="K57" s="33"/>
      <c r="L57" s="34"/>
      <c r="M57" s="34"/>
      <c r="N57" s="35"/>
    </row>
    <row r="58" spans="3:14" outlineLevel="2" x14ac:dyDescent="0.25">
      <c r="C58" s="43">
        <v>8210.1</v>
      </c>
      <c r="D58" s="30" t="s">
        <v>1048</v>
      </c>
      <c r="E58" s="31">
        <v>4</v>
      </c>
      <c r="F58" s="32"/>
      <c r="G58" s="31"/>
      <c r="H58" s="32"/>
      <c r="I58" s="31" t="s">
        <v>11</v>
      </c>
      <c r="J58" s="30"/>
      <c r="K58" s="33"/>
      <c r="L58" s="34"/>
      <c r="M58" s="34"/>
      <c r="N58" s="35"/>
    </row>
    <row r="59" spans="3:14" outlineLevel="1" x14ac:dyDescent="0.25">
      <c r="C59" s="62">
        <v>8300</v>
      </c>
      <c r="D59" s="63" t="s">
        <v>1019</v>
      </c>
      <c r="E59" s="64">
        <v>2</v>
      </c>
      <c r="F59" s="65"/>
      <c r="G59" s="64"/>
      <c r="H59" s="65"/>
      <c r="I59" s="64" t="s">
        <v>7</v>
      </c>
      <c r="J59" s="66"/>
      <c r="K59" s="67"/>
      <c r="L59" s="68">
        <f>SUM(L60,L71)</f>
        <v>0</v>
      </c>
      <c r="M59" s="69"/>
      <c r="N59" s="70"/>
    </row>
    <row r="60" spans="3:14" outlineLevel="2" x14ac:dyDescent="0.25">
      <c r="C60" s="80">
        <v>8310</v>
      </c>
      <c r="D60" s="81" t="s">
        <v>1020</v>
      </c>
      <c r="E60" s="82">
        <v>3</v>
      </c>
      <c r="F60" s="83"/>
      <c r="G60" s="82"/>
      <c r="H60" s="83"/>
      <c r="I60" s="82" t="s">
        <v>7</v>
      </c>
      <c r="J60" s="84"/>
      <c r="K60" s="85"/>
      <c r="L60" s="86">
        <f>SUM(L61:L70)</f>
        <v>0</v>
      </c>
      <c r="M60" s="87"/>
      <c r="N60" s="88"/>
    </row>
    <row r="61" spans="3:14" outlineLevel="3" x14ac:dyDescent="0.25">
      <c r="C61" s="43">
        <v>8310.01</v>
      </c>
      <c r="D61" s="30" t="s">
        <v>1173</v>
      </c>
      <c r="E61" s="31">
        <v>4</v>
      </c>
      <c r="F61" s="32"/>
      <c r="G61" s="31"/>
      <c r="H61" s="32"/>
      <c r="I61" s="31" t="s">
        <v>7</v>
      </c>
      <c r="J61" s="30"/>
      <c r="K61" s="33"/>
      <c r="L61" s="34"/>
      <c r="M61" s="34"/>
      <c r="N61" s="35"/>
    </row>
    <row r="62" spans="3:14" outlineLevel="3" x14ac:dyDescent="0.25">
      <c r="C62" s="43">
        <v>8310.02</v>
      </c>
      <c r="D62" s="30" t="s">
        <v>1172</v>
      </c>
      <c r="E62" s="31">
        <v>4</v>
      </c>
      <c r="F62" s="32"/>
      <c r="G62" s="31"/>
      <c r="H62" s="32"/>
      <c r="I62" s="31" t="s">
        <v>7</v>
      </c>
      <c r="J62" s="30"/>
      <c r="K62" s="33"/>
      <c r="L62" s="34"/>
      <c r="M62" s="34"/>
      <c r="N62" s="35"/>
    </row>
    <row r="63" spans="3:14" outlineLevel="3" x14ac:dyDescent="0.25">
      <c r="C63" s="43">
        <v>8310.0300000000007</v>
      </c>
      <c r="D63" s="30" t="s">
        <v>1049</v>
      </c>
      <c r="E63" s="31">
        <v>4</v>
      </c>
      <c r="F63" s="32"/>
      <c r="G63" s="31"/>
      <c r="H63" s="32"/>
      <c r="I63" s="31" t="s">
        <v>7</v>
      </c>
      <c r="J63" s="30"/>
      <c r="K63" s="33"/>
      <c r="L63" s="34"/>
      <c r="M63" s="34"/>
      <c r="N63" s="35"/>
    </row>
    <row r="64" spans="3:14" outlineLevel="3" x14ac:dyDescent="0.25">
      <c r="C64" s="43">
        <v>8310.0400000000009</v>
      </c>
      <c r="D64" s="30" t="s">
        <v>1050</v>
      </c>
      <c r="E64" s="31">
        <v>4</v>
      </c>
      <c r="F64" s="32"/>
      <c r="G64" s="31"/>
      <c r="H64" s="32"/>
      <c r="I64" s="31" t="s">
        <v>7</v>
      </c>
      <c r="J64" s="30"/>
      <c r="K64" s="33"/>
      <c r="L64" s="34"/>
      <c r="M64" s="34"/>
      <c r="N64" s="35"/>
    </row>
    <row r="65" spans="3:14" outlineLevel="3" x14ac:dyDescent="0.25">
      <c r="C65" s="43">
        <v>8310.0499999999993</v>
      </c>
      <c r="D65" s="30" t="s">
        <v>1051</v>
      </c>
      <c r="E65" s="31">
        <v>4</v>
      </c>
      <c r="F65" s="32"/>
      <c r="G65" s="31"/>
      <c r="H65" s="32"/>
      <c r="I65" s="31" t="s">
        <v>7</v>
      </c>
      <c r="J65" s="30"/>
      <c r="K65" s="33"/>
      <c r="L65" s="34"/>
      <c r="M65" s="34"/>
      <c r="N65" s="35"/>
    </row>
    <row r="66" spans="3:14" outlineLevel="3" x14ac:dyDescent="0.25">
      <c r="C66" s="43">
        <v>8310.06</v>
      </c>
      <c r="D66" s="30" t="s">
        <v>1052</v>
      </c>
      <c r="E66" s="31">
        <v>4</v>
      </c>
      <c r="F66" s="32"/>
      <c r="G66" s="31"/>
      <c r="H66" s="32"/>
      <c r="I66" s="31" t="s">
        <v>7</v>
      </c>
      <c r="J66" s="30"/>
      <c r="K66" s="33"/>
      <c r="L66" s="34"/>
      <c r="M66" s="34"/>
      <c r="N66" s="35"/>
    </row>
    <row r="67" spans="3:14" outlineLevel="3" x14ac:dyDescent="0.25">
      <c r="C67" s="43">
        <v>8310.07</v>
      </c>
      <c r="D67" s="30" t="s">
        <v>1053</v>
      </c>
      <c r="E67" s="31">
        <v>4</v>
      </c>
      <c r="F67" s="32"/>
      <c r="G67" s="31"/>
      <c r="H67" s="32"/>
      <c r="I67" s="31" t="s">
        <v>7</v>
      </c>
      <c r="J67" s="30"/>
      <c r="K67" s="33"/>
      <c r="L67" s="34"/>
      <c r="M67" s="34"/>
      <c r="N67" s="35"/>
    </row>
    <row r="68" spans="3:14" outlineLevel="3" x14ac:dyDescent="0.25">
      <c r="C68" s="43">
        <v>8310.08</v>
      </c>
      <c r="D68" s="30" t="s">
        <v>1054</v>
      </c>
      <c r="E68" s="31">
        <v>4</v>
      </c>
      <c r="F68" s="32"/>
      <c r="G68" s="31"/>
      <c r="H68" s="32"/>
      <c r="I68" s="31" t="s">
        <v>11</v>
      </c>
      <c r="J68" s="30"/>
      <c r="K68" s="33"/>
      <c r="L68" s="34"/>
      <c r="M68" s="34"/>
      <c r="N68" s="35"/>
    </row>
    <row r="69" spans="3:14" outlineLevel="3" x14ac:dyDescent="0.25">
      <c r="C69" s="43">
        <v>8310.09</v>
      </c>
      <c r="D69" s="30" t="s">
        <v>1055</v>
      </c>
      <c r="E69" s="31">
        <v>4</v>
      </c>
      <c r="F69" s="32"/>
      <c r="G69" s="31"/>
      <c r="H69" s="32"/>
      <c r="I69" s="31" t="s">
        <v>11</v>
      </c>
      <c r="J69" s="30"/>
      <c r="K69" s="33"/>
      <c r="L69" s="34"/>
      <c r="M69" s="34"/>
      <c r="N69" s="35"/>
    </row>
    <row r="70" spans="3:14" outlineLevel="3" x14ac:dyDescent="0.25">
      <c r="C70" s="43">
        <v>8310.1</v>
      </c>
      <c r="D70" s="30" t="s">
        <v>1056</v>
      </c>
      <c r="E70" s="31">
        <v>4</v>
      </c>
      <c r="F70" s="32"/>
      <c r="G70" s="31"/>
      <c r="H70" s="32"/>
      <c r="I70" s="31" t="s">
        <v>11</v>
      </c>
      <c r="J70" s="30"/>
      <c r="K70" s="33"/>
      <c r="L70" s="34"/>
      <c r="M70" s="34"/>
      <c r="N70" s="35"/>
    </row>
    <row r="71" spans="3:14" outlineLevel="2" x14ac:dyDescent="0.25">
      <c r="C71" s="80">
        <v>8320</v>
      </c>
      <c r="D71" s="81" t="s">
        <v>1021</v>
      </c>
      <c r="E71" s="82">
        <v>3</v>
      </c>
      <c r="F71" s="83"/>
      <c r="G71" s="82"/>
      <c r="H71" s="83"/>
      <c r="I71" s="82" t="s">
        <v>7</v>
      </c>
      <c r="J71" s="84"/>
      <c r="K71" s="85"/>
      <c r="L71" s="86">
        <f>SUM(L72:L81)</f>
        <v>0</v>
      </c>
      <c r="M71" s="87"/>
      <c r="N71" s="88"/>
    </row>
    <row r="72" spans="3:14" outlineLevel="3" x14ac:dyDescent="0.25">
      <c r="C72" s="43">
        <v>8320.01</v>
      </c>
      <c r="D72" s="30" t="s">
        <v>1028</v>
      </c>
      <c r="E72" s="31">
        <v>4</v>
      </c>
      <c r="F72" s="32"/>
      <c r="G72" s="31"/>
      <c r="H72" s="32"/>
      <c r="I72" s="31" t="s">
        <v>7</v>
      </c>
      <c r="J72" s="30"/>
      <c r="K72" s="33"/>
      <c r="L72" s="34"/>
      <c r="M72" s="34"/>
      <c r="N72" s="35"/>
    </row>
    <row r="73" spans="3:14" outlineLevel="3" x14ac:dyDescent="0.25">
      <c r="C73" s="43">
        <v>8320.02</v>
      </c>
      <c r="D73" s="30" t="s">
        <v>1057</v>
      </c>
      <c r="E73" s="31">
        <v>4</v>
      </c>
      <c r="F73" s="32"/>
      <c r="G73" s="31"/>
      <c r="H73" s="32"/>
      <c r="I73" s="31" t="s">
        <v>7</v>
      </c>
      <c r="J73" s="30"/>
      <c r="K73" s="33"/>
      <c r="L73" s="34"/>
      <c r="M73" s="34"/>
      <c r="N73" s="35"/>
    </row>
    <row r="74" spans="3:14" outlineLevel="3" x14ac:dyDescent="0.25">
      <c r="C74" s="43">
        <v>8320.0300000000007</v>
      </c>
      <c r="D74" s="30" t="s">
        <v>1058</v>
      </c>
      <c r="E74" s="31">
        <v>4</v>
      </c>
      <c r="F74" s="32"/>
      <c r="G74" s="31"/>
      <c r="H74" s="32"/>
      <c r="I74" s="31" t="s">
        <v>7</v>
      </c>
      <c r="J74" s="30"/>
      <c r="K74" s="33"/>
      <c r="L74" s="34"/>
      <c r="M74" s="34"/>
      <c r="N74" s="35"/>
    </row>
    <row r="75" spans="3:14" outlineLevel="3" x14ac:dyDescent="0.25">
      <c r="C75" s="43">
        <v>8320.0400000000009</v>
      </c>
      <c r="D75" s="30" t="s">
        <v>1059</v>
      </c>
      <c r="E75" s="31">
        <v>4</v>
      </c>
      <c r="F75" s="32"/>
      <c r="G75" s="31"/>
      <c r="H75" s="32"/>
      <c r="I75" s="31" t="s">
        <v>7</v>
      </c>
      <c r="J75" s="30"/>
      <c r="K75" s="33"/>
      <c r="L75" s="34"/>
      <c r="M75" s="34"/>
      <c r="N75" s="35"/>
    </row>
    <row r="76" spans="3:14" outlineLevel="3" x14ac:dyDescent="0.25">
      <c r="C76" s="43">
        <v>8320.0499999999993</v>
      </c>
      <c r="D76" s="30" t="s">
        <v>1060</v>
      </c>
      <c r="E76" s="31">
        <v>4</v>
      </c>
      <c r="F76" s="32"/>
      <c r="G76" s="31"/>
      <c r="H76" s="32"/>
      <c r="I76" s="31" t="s">
        <v>7</v>
      </c>
      <c r="J76" s="30"/>
      <c r="K76" s="33"/>
      <c r="L76" s="34"/>
      <c r="M76" s="34"/>
      <c r="N76" s="35"/>
    </row>
    <row r="77" spans="3:14" outlineLevel="3" x14ac:dyDescent="0.25">
      <c r="C77" s="43">
        <v>8320.06</v>
      </c>
      <c r="D77" s="30" t="s">
        <v>1061</v>
      </c>
      <c r="E77" s="31">
        <v>4</v>
      </c>
      <c r="F77" s="32"/>
      <c r="G77" s="31"/>
      <c r="H77" s="32"/>
      <c r="I77" s="31" t="s">
        <v>11</v>
      </c>
      <c r="J77" s="30"/>
      <c r="K77" s="33"/>
      <c r="L77" s="34"/>
      <c r="M77" s="34"/>
      <c r="N77" s="35"/>
    </row>
    <row r="78" spans="3:14" outlineLevel="3" x14ac:dyDescent="0.25">
      <c r="C78" s="43">
        <v>8320.07</v>
      </c>
      <c r="D78" s="30" t="s">
        <v>1062</v>
      </c>
      <c r="E78" s="31">
        <v>4</v>
      </c>
      <c r="F78" s="32"/>
      <c r="G78" s="31"/>
      <c r="H78" s="32"/>
      <c r="I78" s="31" t="s">
        <v>11</v>
      </c>
      <c r="J78" s="30"/>
      <c r="K78" s="33"/>
      <c r="L78" s="34"/>
      <c r="M78" s="34"/>
      <c r="N78" s="35"/>
    </row>
    <row r="79" spans="3:14" outlineLevel="3" x14ac:dyDescent="0.25">
      <c r="C79" s="43">
        <v>8320.08</v>
      </c>
      <c r="D79" s="30" t="s">
        <v>1063</v>
      </c>
      <c r="E79" s="31">
        <v>4</v>
      </c>
      <c r="F79" s="32"/>
      <c r="G79" s="31"/>
      <c r="H79" s="32"/>
      <c r="I79" s="31" t="s">
        <v>11</v>
      </c>
      <c r="J79" s="30"/>
      <c r="K79" s="33"/>
      <c r="L79" s="34"/>
      <c r="M79" s="34"/>
      <c r="N79" s="35"/>
    </row>
    <row r="80" spans="3:14" outlineLevel="3" x14ac:dyDescent="0.25">
      <c r="C80" s="43">
        <v>8320.09</v>
      </c>
      <c r="D80" s="30" t="s">
        <v>1064</v>
      </c>
      <c r="E80" s="31">
        <v>4</v>
      </c>
      <c r="F80" s="32"/>
      <c r="G80" s="31"/>
      <c r="H80" s="32"/>
      <c r="I80" s="31" t="s">
        <v>11</v>
      </c>
      <c r="J80" s="30"/>
      <c r="K80" s="33"/>
      <c r="L80" s="34"/>
      <c r="M80" s="34"/>
      <c r="N80" s="35"/>
    </row>
    <row r="81" spans="3:14" outlineLevel="3" x14ac:dyDescent="0.25">
      <c r="C81" s="43">
        <v>8320.1</v>
      </c>
      <c r="D81" s="30" t="s">
        <v>1065</v>
      </c>
      <c r="E81" s="31">
        <v>4</v>
      </c>
      <c r="F81" s="32"/>
      <c r="G81" s="31"/>
      <c r="H81" s="32"/>
      <c r="I81" s="31" t="s">
        <v>11</v>
      </c>
      <c r="J81" s="30"/>
      <c r="K81" s="33"/>
      <c r="L81" s="34"/>
      <c r="M81" s="34"/>
      <c r="N81" s="35"/>
    </row>
  </sheetData>
  <autoFilter ref="C3:N81" xr:uid="{3A3DE1E0-26BD-4D28-B8E2-2EE5A932C841}"/>
  <pageMargins left="0.7" right="0.7" top="0.75" bottom="0.75" header="0.3" footer="0.3"/>
  <pageSetup orientation="portrait" horizontalDpi="300" verticalDpi="3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F32"/>
  <sheetViews>
    <sheetView zoomScale="115" zoomScaleNormal="115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20" sqref="D20"/>
    </sheetView>
  </sheetViews>
  <sheetFormatPr defaultRowHeight="15" x14ac:dyDescent="0.25"/>
  <cols>
    <col min="1" max="1" width="5" customWidth="1"/>
    <col min="2" max="2" width="10.7109375" style="4" customWidth="1"/>
    <col min="3" max="3" width="17.5703125" style="4" customWidth="1"/>
    <col min="4" max="4" width="63.42578125" style="6" customWidth="1"/>
    <col min="5" max="5" width="13.5703125" customWidth="1"/>
    <col min="6" max="6" width="18.85546875" customWidth="1"/>
  </cols>
  <sheetData>
    <row r="2" spans="2:6" x14ac:dyDescent="0.25">
      <c r="B2" s="16" t="s">
        <v>974</v>
      </c>
      <c r="C2" s="16"/>
    </row>
    <row r="3" spans="2:6" s="4" customFormat="1" x14ac:dyDescent="0.25">
      <c r="B3" s="4" t="s">
        <v>969</v>
      </c>
      <c r="C3" s="4" t="s">
        <v>972</v>
      </c>
      <c r="D3" s="4" t="s">
        <v>967</v>
      </c>
      <c r="E3" s="4" t="s">
        <v>845</v>
      </c>
      <c r="F3" s="4" t="s">
        <v>968</v>
      </c>
    </row>
    <row r="4" spans="2:6" x14ac:dyDescent="0.25">
      <c r="B4" s="17">
        <v>1</v>
      </c>
      <c r="C4" s="17" t="s">
        <v>970</v>
      </c>
      <c r="D4" s="2" t="s">
        <v>975</v>
      </c>
      <c r="E4" s="18">
        <f>Table13[[#This Row],[Amount]]-'Balance Sheet'!L241-'Balance Sheet'!L480</f>
        <v>0</v>
      </c>
      <c r="F4" s="17" t="str">
        <f>IF(E4&lt;&gt;0, "ERROR!", "Pass")</f>
        <v>Pass</v>
      </c>
    </row>
    <row r="5" spans="2:6" x14ac:dyDescent="0.25">
      <c r="B5" s="17">
        <v>2</v>
      </c>
      <c r="C5" s="17" t="s">
        <v>970</v>
      </c>
      <c r="D5" s="2" t="s">
        <v>976</v>
      </c>
      <c r="E5" s="19">
        <f>'Balance Sheet'!L4</f>
        <v>0</v>
      </c>
      <c r="F5" s="17" t="str">
        <f>IF(E5&lt;&gt;0, "Pass", "ERROR!")</f>
        <v>ERROR!</v>
      </c>
    </row>
    <row r="6" spans="2:6" x14ac:dyDescent="0.25">
      <c r="B6" s="17">
        <v>3</v>
      </c>
      <c r="C6" s="17" t="s">
        <v>970</v>
      </c>
      <c r="D6" s="2" t="s">
        <v>977</v>
      </c>
      <c r="E6" s="19">
        <f>'Balance Sheet'!L241</f>
        <v>0</v>
      </c>
      <c r="F6" s="17" t="str">
        <f>IF(E6&lt;&gt;0, "Pass", "ERROR!")</f>
        <v>ERROR!</v>
      </c>
    </row>
    <row r="7" spans="2:6" x14ac:dyDescent="0.25">
      <c r="B7" s="17">
        <v>4</v>
      </c>
      <c r="C7" s="17" t="s">
        <v>970</v>
      </c>
      <c r="D7" s="2" t="s">
        <v>978</v>
      </c>
      <c r="E7" s="19">
        <f>'Balance Sheet'!L480</f>
        <v>0</v>
      </c>
      <c r="F7" s="17" t="str">
        <f>IF(E7&lt;&gt;0, "Pass", "ERROR!")</f>
        <v>ERROR!</v>
      </c>
    </row>
    <row r="8" spans="2:6" x14ac:dyDescent="0.25">
      <c r="B8" s="17">
        <v>5</v>
      </c>
      <c r="C8" s="17" t="s">
        <v>971</v>
      </c>
      <c r="D8" t="s">
        <v>979</v>
      </c>
      <c r="E8" s="19"/>
      <c r="F8" s="17" t="str">
        <f>IF(ISBLANK('P&amp;L'!L28),"ERROR!","Pass")</f>
        <v>ERROR!</v>
      </c>
    </row>
    <row r="9" spans="2:6" hidden="1" x14ac:dyDescent="0.25">
      <c r="B9" s="17">
        <v>6</v>
      </c>
      <c r="C9" s="17" t="s">
        <v>971</v>
      </c>
      <c r="D9" t="s">
        <v>980</v>
      </c>
      <c r="E9" s="19"/>
      <c r="F9" s="17" t="str">
        <f>IF(ISBLANK('P&amp;L'!L30),"ERROR!","Pass")</f>
        <v>ERROR!</v>
      </c>
    </row>
    <row r="10" spans="2:6" hidden="1" x14ac:dyDescent="0.25">
      <c r="B10" s="17">
        <v>7</v>
      </c>
      <c r="C10" s="17" t="s">
        <v>971</v>
      </c>
      <c r="D10" t="s">
        <v>981</v>
      </c>
      <c r="E10" s="19"/>
      <c r="F10" s="17" t="str">
        <f>IF(ISBLANK('P&amp;L'!L32),"ERROR!","Pass")</f>
        <v>ERROR!</v>
      </c>
    </row>
    <row r="11" spans="2:6" x14ac:dyDescent="0.25">
      <c r="B11" s="17">
        <v>8</v>
      </c>
      <c r="C11" s="17" t="s">
        <v>971</v>
      </c>
      <c r="D11" t="s">
        <v>982</v>
      </c>
      <c r="E11" s="19"/>
      <c r="F11" s="17" t="str">
        <f>IF(ISBLANK('P&amp;L'!L34),"ERROR!","Pass")</f>
        <v>ERROR!</v>
      </c>
    </row>
    <row r="12" spans="2:6" hidden="1" x14ac:dyDescent="0.25">
      <c r="B12" s="17">
        <v>9</v>
      </c>
      <c r="C12" s="17" t="s">
        <v>971</v>
      </c>
      <c r="D12" t="s">
        <v>983</v>
      </c>
      <c r="E12" s="19"/>
      <c r="F12" s="17" t="str">
        <f>IF(ISBLANK('P&amp;L'!L36),"ERROR!","Pass")</f>
        <v>ERROR!</v>
      </c>
    </row>
    <row r="13" spans="2:6" hidden="1" x14ac:dyDescent="0.25">
      <c r="B13" s="17">
        <v>10</v>
      </c>
      <c r="C13" s="17" t="s">
        <v>971</v>
      </c>
      <c r="D13" t="s">
        <v>984</v>
      </c>
      <c r="E13" s="19"/>
      <c r="F13" s="17" t="str">
        <f>IF(ISBLANK('P&amp;L'!L38),"ERROR!","Pass")</f>
        <v>ERROR!</v>
      </c>
    </row>
    <row r="14" spans="2:6" x14ac:dyDescent="0.25">
      <c r="B14" s="17">
        <v>11</v>
      </c>
      <c r="C14" s="17" t="s">
        <v>971</v>
      </c>
      <c r="D14" t="s">
        <v>985</v>
      </c>
      <c r="E14" s="15"/>
      <c r="F14" s="17" t="str">
        <f>IF(ISBLANK('P&amp;L'!L123),"ERROR!","Pass")</f>
        <v>ERROR!</v>
      </c>
    </row>
    <row r="15" spans="2:6" x14ac:dyDescent="0.25">
      <c r="B15" s="17">
        <v>12</v>
      </c>
      <c r="C15" s="17" t="s">
        <v>971</v>
      </c>
      <c r="D15" t="s">
        <v>986</v>
      </c>
      <c r="E15" s="15"/>
      <c r="F15" s="17" t="str">
        <f>IF(ISBLANK('P&amp;L'!L126),"ERROR!","Pass")</f>
        <v>ERROR!</v>
      </c>
    </row>
    <row r="16" spans="2:6" x14ac:dyDescent="0.25">
      <c r="B16" s="17">
        <v>13</v>
      </c>
      <c r="C16" s="17" t="s">
        <v>971</v>
      </c>
      <c r="D16" t="s">
        <v>987</v>
      </c>
      <c r="E16" s="15"/>
      <c r="F16" s="17" t="str">
        <f>IF(ISBLANK('P&amp;L'!L127),"ERROR!","Pass")</f>
        <v>ERROR!</v>
      </c>
    </row>
    <row r="17" spans="2:6" x14ac:dyDescent="0.25">
      <c r="B17" s="17">
        <v>14</v>
      </c>
      <c r="C17" s="17" t="s">
        <v>971</v>
      </c>
      <c r="D17" t="s">
        <v>988</v>
      </c>
      <c r="E17" s="15"/>
      <c r="F17" s="17" t="str">
        <f>IF(ISBLANK('P&amp;L'!L129),"ERROR!","Pass")</f>
        <v>ERROR!</v>
      </c>
    </row>
    <row r="18" spans="2:6" x14ac:dyDescent="0.25">
      <c r="B18" s="17">
        <v>15</v>
      </c>
      <c r="C18" s="17" t="s">
        <v>971</v>
      </c>
      <c r="D18" t="s">
        <v>989</v>
      </c>
      <c r="E18" s="15"/>
      <c r="F18" s="17" t="str">
        <f>IF(ISBLANK('P&amp;L'!L130),"ERROR!","Pass")</f>
        <v>ERROR!</v>
      </c>
    </row>
    <row r="19" spans="2:6" ht="30" hidden="1" x14ac:dyDescent="0.25">
      <c r="B19" s="17">
        <v>16</v>
      </c>
      <c r="C19" s="4" t="s">
        <v>973</v>
      </c>
      <c r="D19" s="25" t="s">
        <v>1003</v>
      </c>
      <c r="E19" s="20"/>
      <c r="F19" s="4" t="s">
        <v>1004</v>
      </c>
    </row>
    <row r="20" spans="2:6" x14ac:dyDescent="0.25">
      <c r="B20" s="17">
        <v>17</v>
      </c>
      <c r="C20" s="4" t="s">
        <v>973</v>
      </c>
      <c r="D20" s="6" t="s">
        <v>990</v>
      </c>
      <c r="E20" s="15"/>
      <c r="F20" s="17" t="str">
        <f>IF(ISBLANK('Receipts &amp; Disb and Other'!L41),"ERROR!","Pass")</f>
        <v>ERROR!</v>
      </c>
    </row>
    <row r="21" spans="2:6" x14ac:dyDescent="0.25">
      <c r="B21" s="4">
        <v>18</v>
      </c>
      <c r="C21" s="4" t="s">
        <v>973</v>
      </c>
      <c r="D21" t="s">
        <v>991</v>
      </c>
      <c r="E21" s="15"/>
      <c r="F21" s="17" t="str">
        <f>IF(ISBLANK('Receipts &amp; Disb and Other'!L7),"ERROR!","Pass")</f>
        <v>ERROR!</v>
      </c>
    </row>
    <row r="22" spans="2:6" hidden="1" x14ac:dyDescent="0.25">
      <c r="B22" s="4">
        <v>19</v>
      </c>
      <c r="C22" s="4" t="s">
        <v>973</v>
      </c>
      <c r="D22" t="s">
        <v>992</v>
      </c>
      <c r="E22" s="15"/>
      <c r="F22" s="17" t="str">
        <f>IF(ISBLANK('Receipts &amp; Disb and Other'!L37),"ERROR!","Pass")</f>
        <v>ERROR!</v>
      </c>
    </row>
    <row r="23" spans="2:6" hidden="1" x14ac:dyDescent="0.25">
      <c r="B23" s="4">
        <v>20</v>
      </c>
      <c r="C23" s="4" t="s">
        <v>973</v>
      </c>
      <c r="D23" s="6" t="s">
        <v>993</v>
      </c>
      <c r="E23" s="21">
        <f>'Receipts &amp; Disb and Other'!L36-'Receipts &amp; Disb and Other'!L37</f>
        <v>0</v>
      </c>
      <c r="F23" s="4" t="str">
        <f>IF(E23&lt;0, "ERROR!", "Pass")</f>
        <v>Pass</v>
      </c>
    </row>
    <row r="24" spans="2:6" hidden="1" x14ac:dyDescent="0.25">
      <c r="B24" s="4">
        <v>21</v>
      </c>
      <c r="C24" s="4" t="s">
        <v>973</v>
      </c>
      <c r="D24" s="6" t="s">
        <v>994</v>
      </c>
      <c r="E24" s="22">
        <f>'Receipts &amp; Disb and Other'!L18</f>
        <v>0</v>
      </c>
      <c r="F24" s="4" t="str">
        <f>IF(AND('Receipts &amp; Disb and Other'!L18&lt;&gt;"Yes", 'Receipts &amp; Disb and Other'!L18&lt;&gt;"No"), "ERROR!", "Pass")</f>
        <v>ERROR!</v>
      </c>
    </row>
    <row r="25" spans="2:6" hidden="1" x14ac:dyDescent="0.25">
      <c r="B25" s="4">
        <v>22</v>
      </c>
      <c r="C25" s="4" t="s">
        <v>973</v>
      </c>
      <c r="D25" s="6" t="s">
        <v>995</v>
      </c>
      <c r="E25" s="15"/>
      <c r="F25" s="4" t="str">
        <f>IF(F24="ERROR!", "ERROR!", IF('Receipts &amp; Disb and Other'!L18="Yes", IF(OR(ISBLANK('Receipts &amp; Disb and Other'!L19), ISBLANK('Receipts &amp; Disb and Other'!L20)), "ERROR!", "Pass"), "Pass"))</f>
        <v>ERROR!</v>
      </c>
    </row>
    <row r="26" spans="2:6" hidden="1" x14ac:dyDescent="0.25">
      <c r="B26" s="4">
        <v>23</v>
      </c>
      <c r="C26" s="4" t="s">
        <v>973</v>
      </c>
      <c r="D26" s="6" t="s">
        <v>996</v>
      </c>
      <c r="E26" s="15"/>
      <c r="F26" s="4" t="str">
        <f>IF(F24="ERROR!", "ERROR!", IF('Receipts &amp; Disb and Other'!L18="No", IF(AND(ISBLANK('Receipts &amp; Disb and Other'!L19), ISBLANK('Receipts &amp; Disb and Other'!L20)), "Pass", "ERROR!"), "Pass"))</f>
        <v>ERROR!</v>
      </c>
    </row>
    <row r="27" spans="2:6" hidden="1" x14ac:dyDescent="0.25">
      <c r="B27" s="4">
        <v>24</v>
      </c>
      <c r="C27" s="4" t="s">
        <v>973</v>
      </c>
      <c r="D27" s="23" t="s">
        <v>1000</v>
      </c>
      <c r="E27" s="22">
        <f>'Receipts &amp; Disb and Other'!L21</f>
        <v>0</v>
      </c>
      <c r="F27" s="4" t="str">
        <f>IF(AND('Receipts &amp; Disb and Other'!L21&lt;&gt;"Yes", 'Receipts &amp; Disb and Other'!L21&lt;&gt;"No"), "ERROR!", "Pass")</f>
        <v>ERROR!</v>
      </c>
    </row>
    <row r="28" spans="2:6" hidden="1" x14ac:dyDescent="0.25">
      <c r="B28" s="4">
        <v>25</v>
      </c>
      <c r="C28" s="4" t="s">
        <v>973</v>
      </c>
      <c r="D28" s="23" t="s">
        <v>1002</v>
      </c>
      <c r="E28" s="15"/>
      <c r="F28" s="4" t="str">
        <f>IF(F27="ERROR!", "ERROR!", IF('Receipts &amp; Disb and Other'!L21="Yes", IF(OR(ISBLANK('Receipts &amp; Disb and Other'!L22), ISBLANK('Receipts &amp; Disb and Other'!L23)), "ERROR!", "Pass"), "Pass"))</f>
        <v>ERROR!</v>
      </c>
    </row>
    <row r="29" spans="2:6" hidden="1" x14ac:dyDescent="0.25">
      <c r="B29" s="4">
        <v>26</v>
      </c>
      <c r="C29" s="4" t="s">
        <v>973</v>
      </c>
      <c r="D29" s="24" t="s">
        <v>1001</v>
      </c>
      <c r="E29" s="15"/>
      <c r="F29" s="4" t="str">
        <f>IF(F27="ERROR!", "ERROR!", IF('Receipts &amp; Disb and Other'!L21="No", IF(AND(ISBLANK('Receipts &amp; Disb and Other'!L22), ISBLANK('Receipts &amp; Disb and Other'!L23)), "Pass", "ERROR!"), "Pass"))</f>
        <v>ERROR!</v>
      </c>
    </row>
    <row r="30" spans="2:6" hidden="1" x14ac:dyDescent="0.25">
      <c r="B30" s="4">
        <v>27</v>
      </c>
      <c r="C30" s="4" t="s">
        <v>973</v>
      </c>
      <c r="D30" s="6" t="s">
        <v>997</v>
      </c>
      <c r="E30" s="22">
        <f>'Receipts &amp; Disb and Other'!L24</f>
        <v>0</v>
      </c>
      <c r="F30" s="4" t="str">
        <f>IF(AND('Receipts &amp; Disb and Other'!L24&lt;&gt;"Yes", 'Receipts &amp; Disb and Other'!L24&lt;&gt;"No"), "ERROR!", "Pass")</f>
        <v>ERROR!</v>
      </c>
    </row>
    <row r="31" spans="2:6" hidden="1" x14ac:dyDescent="0.25">
      <c r="B31" s="4">
        <v>28</v>
      </c>
      <c r="C31" s="4" t="s">
        <v>973</v>
      </c>
      <c r="D31" s="6" t="s">
        <v>998</v>
      </c>
      <c r="E31" s="15"/>
      <c r="F31" s="4" t="str">
        <f>IF(F30="ERROR!", "ERROR!", IF('Receipts &amp; Disb and Other'!L24="Yes", IF(OR(ISBLANK('Receipts &amp; Disb and Other'!L25), ISBLANK('Receipts &amp; Disb and Other'!L26)), "ERROR!", "Pass"), "Pass"))</f>
        <v>ERROR!</v>
      </c>
    </row>
    <row r="32" spans="2:6" hidden="1" x14ac:dyDescent="0.25">
      <c r="B32" s="4">
        <v>29</v>
      </c>
      <c r="C32" s="4" t="s">
        <v>973</v>
      </c>
      <c r="D32" s="6" t="s">
        <v>999</v>
      </c>
      <c r="E32" s="15"/>
      <c r="F32" s="4" t="str">
        <f>IF(F30="ERROR!", "ERROR!", IF('Receipts &amp; Disb and Other'!L24="No", IF(AND(ISBLANK('Receipts &amp; Disb and Other'!L25), ISBLANK('Receipts &amp; Disb and Other'!L26)), "Pass", "ERROR!"), "Pass"))</f>
        <v>ERROR!</v>
      </c>
    </row>
  </sheetData>
  <conditionalFormatting sqref="F4:F32">
    <cfRule type="containsText" dxfId="1" priority="1" operator="containsText" text="Not Certified">
      <formula>NOT(ISERROR(SEARCH("Not Certified",F4)))</formula>
    </cfRule>
    <cfRule type="containsText" dxfId="0" priority="8" operator="containsText" text="ERROR!">
      <formula>NOT(ISERROR(SEARCH("ERROR!",F4)))</formula>
    </cfRule>
  </conditionalFormatting>
  <dataValidations count="1">
    <dataValidation type="list" allowBlank="1" showInputMessage="1" showErrorMessage="1" sqref="F19" xr:uid="{00000000-0002-0000-0600-000000000000}">
      <formula1>"Not Certified, Certified"</formula1>
    </dataValidation>
  </dataValidations>
  <pageMargins left="0.7" right="0.7" top="0.75" bottom="0.75" header="0.3" footer="0.3"/>
  <pageSetup orientation="portrait" r:id="rId1"/>
  <ignoredErrors>
    <ignoredError sqref="F4:F7 F9:F22 F27:F32" calculatedColumn="1"/>
  </ignoredErrors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3AC32-0C24-4E9B-B23F-9C91ACE66B41}">
  <sheetPr>
    <tabColor theme="4" tint="-0.249977111117893"/>
    <pageSetUpPr fitToPage="1"/>
  </sheetPr>
  <dimension ref="A1:H51"/>
  <sheetViews>
    <sheetView workbookViewId="0">
      <selection activeCell="G18" sqref="G18"/>
    </sheetView>
  </sheetViews>
  <sheetFormatPr defaultRowHeight="15" x14ac:dyDescent="0.25"/>
  <cols>
    <col min="1" max="1" width="35.140625" customWidth="1"/>
    <col min="2" max="2" width="11.140625" customWidth="1"/>
    <col min="3" max="3" width="26.140625" customWidth="1"/>
    <col min="4" max="4" width="42.140625" customWidth="1"/>
    <col min="5" max="5" width="20.5703125" customWidth="1"/>
    <col min="6" max="6" width="8.140625" customWidth="1"/>
    <col min="7" max="7" width="15.140625" customWidth="1"/>
    <col min="8" max="8" width="20.85546875" customWidth="1"/>
  </cols>
  <sheetData>
    <row r="1" spans="1:8" ht="21" x14ac:dyDescent="0.35">
      <c r="A1" s="535" t="s">
        <v>1071</v>
      </c>
      <c r="B1" s="536"/>
      <c r="C1" s="536"/>
      <c r="D1" s="536"/>
      <c r="E1" s="536"/>
      <c r="F1" s="536"/>
      <c r="G1" s="536"/>
      <c r="H1" s="536"/>
    </row>
    <row r="2" spans="1:8" ht="21" x14ac:dyDescent="0.35">
      <c r="A2" s="535" t="s">
        <v>1113</v>
      </c>
      <c r="B2" s="536"/>
      <c r="C2" s="536"/>
      <c r="D2" s="536"/>
      <c r="E2" s="536"/>
      <c r="F2" s="536"/>
      <c r="G2" s="536"/>
      <c r="H2" s="536"/>
    </row>
    <row r="3" spans="1:8" ht="15.75" thickBot="1" x14ac:dyDescent="0.3">
      <c r="A3" s="93"/>
      <c r="B3" s="93"/>
      <c r="C3" s="93"/>
      <c r="D3" s="93" t="s">
        <v>1374</v>
      </c>
      <c r="E3" s="93"/>
      <c r="F3" s="93"/>
      <c r="G3" s="93"/>
      <c r="H3" s="93"/>
    </row>
    <row r="4" spans="1:8" ht="18.75" x14ac:dyDescent="0.3">
      <c r="A4" s="502" t="s">
        <v>1072</v>
      </c>
      <c r="B4" s="503"/>
      <c r="C4" s="504"/>
      <c r="D4" s="505"/>
      <c r="E4" s="505"/>
      <c r="F4" s="505"/>
      <c r="G4" s="503"/>
      <c r="H4" s="506"/>
    </row>
    <row r="5" spans="1:8" ht="18.75" x14ac:dyDescent="0.3">
      <c r="A5" s="507"/>
      <c r="B5" s="508" t="s">
        <v>1073</v>
      </c>
      <c r="C5" s="509"/>
      <c r="D5" s="508"/>
      <c r="E5" s="508"/>
      <c r="F5" s="508"/>
      <c r="G5" s="508"/>
      <c r="H5" s="510"/>
    </row>
    <row r="6" spans="1:8" ht="18.75" x14ac:dyDescent="0.3">
      <c r="A6" s="511"/>
      <c r="B6" s="508" t="s">
        <v>1074</v>
      </c>
      <c r="C6" s="508"/>
      <c r="D6" s="557"/>
      <c r="E6" s="557"/>
      <c r="F6" s="508"/>
      <c r="G6" s="508"/>
      <c r="H6" s="510"/>
    </row>
    <row r="7" spans="1:8" x14ac:dyDescent="0.25">
      <c r="A7" s="94"/>
      <c r="B7" s="95"/>
      <c r="C7" s="95"/>
      <c r="D7" s="229" t="s">
        <v>1443</v>
      </c>
      <c r="E7" s="237"/>
      <c r="F7" s="95"/>
      <c r="G7" s="95"/>
      <c r="H7" s="96"/>
    </row>
    <row r="8" spans="1:8" ht="21" x14ac:dyDescent="0.35">
      <c r="A8" s="97"/>
      <c r="B8" s="192"/>
      <c r="C8" s="193"/>
      <c r="D8" s="558"/>
      <c r="E8" s="556"/>
      <c r="F8" s="554"/>
      <c r="G8" s="555"/>
      <c r="H8" s="98"/>
    </row>
    <row r="9" spans="1:8" x14ac:dyDescent="0.25">
      <c r="A9" s="99"/>
      <c r="B9" s="100"/>
      <c r="C9" s="100"/>
      <c r="F9" s="101"/>
      <c r="G9" s="102"/>
      <c r="H9" s="103"/>
    </row>
    <row r="10" spans="1:8" ht="18.75" x14ac:dyDescent="0.3">
      <c r="A10" s="104" t="s">
        <v>1075</v>
      </c>
      <c r="B10" s="105"/>
      <c r="C10" s="110" t="s">
        <v>1076</v>
      </c>
      <c r="D10" s="111"/>
      <c r="E10" s="112"/>
      <c r="F10" s="106"/>
      <c r="G10" s="106"/>
      <c r="H10" s="107"/>
    </row>
    <row r="11" spans="1:8" ht="18.75" x14ac:dyDescent="0.3">
      <c r="A11" s="113"/>
      <c r="B11" s="110"/>
      <c r="C11" s="110" t="s">
        <v>1362</v>
      </c>
      <c r="D11" s="114"/>
      <c r="E11" s="112"/>
      <c r="F11" s="93"/>
      <c r="G11" s="93"/>
      <c r="H11" s="115"/>
    </row>
    <row r="12" spans="1:8" ht="18.75" x14ac:dyDescent="0.3">
      <c r="A12" s="113"/>
      <c r="B12" s="110"/>
      <c r="C12" s="110" t="s">
        <v>1363</v>
      </c>
      <c r="D12" s="114"/>
      <c r="E12" s="112"/>
      <c r="F12" s="93"/>
      <c r="G12" s="93"/>
      <c r="H12" s="115"/>
    </row>
    <row r="13" spans="1:8" ht="18.75" x14ac:dyDescent="0.3">
      <c r="A13" s="113"/>
      <c r="B13" s="110"/>
      <c r="C13" s="110" t="s">
        <v>1364</v>
      </c>
      <c r="D13" s="114"/>
      <c r="E13" s="112"/>
      <c r="F13" s="93"/>
      <c r="G13" s="93"/>
      <c r="H13" s="115"/>
    </row>
    <row r="14" spans="1:8" ht="18.75" x14ac:dyDescent="0.3">
      <c r="A14" s="113"/>
      <c r="B14" s="110"/>
      <c r="C14" s="110" t="s">
        <v>1365</v>
      </c>
      <c r="D14" s="114"/>
      <c r="E14" s="112"/>
      <c r="F14" s="93"/>
      <c r="G14" s="93"/>
      <c r="H14" s="115"/>
    </row>
    <row r="15" spans="1:8" ht="20.45" customHeight="1" x14ac:dyDescent="0.3">
      <c r="A15" s="116"/>
      <c r="B15" s="114"/>
      <c r="C15" s="117" t="s">
        <v>1077</v>
      </c>
      <c r="D15" s="93"/>
      <c r="E15" s="118">
        <f>SUM(E10:E14)</f>
        <v>0</v>
      </c>
      <c r="F15" s="114"/>
      <c r="G15" s="117" t="s">
        <v>1078</v>
      </c>
      <c r="H15" s="119" t="e">
        <f>+E10/E15</f>
        <v>#DIV/0!</v>
      </c>
    </row>
    <row r="16" spans="1:8" ht="18.75" x14ac:dyDescent="0.3">
      <c r="A16" s="116"/>
      <c r="B16" s="114"/>
      <c r="C16" s="117" t="s">
        <v>1123</v>
      </c>
      <c r="D16" s="93"/>
      <c r="E16" s="112"/>
      <c r="F16" s="114"/>
      <c r="G16" s="117" t="s">
        <v>1351</v>
      </c>
      <c r="H16" s="119" t="e" cm="1">
        <f t="array" ref="H16">SUM(E12:E14/E15)</f>
        <v>#DIV/0!</v>
      </c>
    </row>
    <row r="17" spans="1:8" ht="18.75" x14ac:dyDescent="0.3">
      <c r="A17" s="120" t="s">
        <v>1079</v>
      </c>
      <c r="B17" s="121"/>
      <c r="C17" s="105" t="s">
        <v>1080</v>
      </c>
      <c r="D17" s="122"/>
      <c r="E17" s="123">
        <v>0</v>
      </c>
      <c r="F17" s="121"/>
      <c r="G17" s="121"/>
      <c r="H17" s="124"/>
    </row>
    <row r="18" spans="1:8" ht="18.75" x14ac:dyDescent="0.3">
      <c r="A18" s="93"/>
      <c r="B18" s="125"/>
      <c r="C18" s="110" t="s">
        <v>1081</v>
      </c>
      <c r="D18" s="126"/>
      <c r="E18" s="123">
        <v>0</v>
      </c>
      <c r="F18" s="127"/>
      <c r="G18" s="127"/>
      <c r="H18" s="128"/>
    </row>
    <row r="19" spans="1:8" ht="18.75" x14ac:dyDescent="0.3">
      <c r="A19" s="129"/>
      <c r="B19" s="125"/>
      <c r="C19" s="110" t="s">
        <v>1082</v>
      </c>
      <c r="D19" s="130"/>
      <c r="E19" s="123">
        <v>0</v>
      </c>
      <c r="F19" s="127"/>
      <c r="G19" s="127"/>
      <c r="H19" s="131"/>
    </row>
    <row r="20" spans="1:8" ht="18.75" x14ac:dyDescent="0.3">
      <c r="A20" s="132"/>
      <c r="B20" s="133"/>
      <c r="C20" s="110" t="s">
        <v>1083</v>
      </c>
      <c r="D20" s="134"/>
      <c r="E20" s="123">
        <v>0</v>
      </c>
      <c r="F20" s="127"/>
      <c r="G20" s="134"/>
      <c r="H20" s="115"/>
    </row>
    <row r="21" spans="1:8" ht="60.75" x14ac:dyDescent="0.3">
      <c r="A21" s="135" t="s">
        <v>1084</v>
      </c>
      <c r="B21" s="133"/>
      <c r="C21" s="136" t="s">
        <v>1085</v>
      </c>
      <c r="D21" s="134"/>
      <c r="E21" s="137">
        <f>SUM(E17:E20)</f>
        <v>0</v>
      </c>
      <c r="F21" s="127"/>
      <c r="G21" s="134"/>
      <c r="H21" s="115"/>
    </row>
    <row r="22" spans="1:8" ht="18.75" x14ac:dyDescent="0.3">
      <c r="A22" s="132"/>
      <c r="B22" s="133"/>
      <c r="C22" s="110" t="s">
        <v>1086</v>
      </c>
      <c r="D22" s="134"/>
      <c r="E22" s="123"/>
      <c r="F22" s="127"/>
      <c r="G22" s="117" t="s">
        <v>1325</v>
      </c>
      <c r="H22" s="119" t="e">
        <f>E17/E21</f>
        <v>#DIV/0!</v>
      </c>
    </row>
    <row r="23" spans="1:8" ht="18.75" x14ac:dyDescent="0.3">
      <c r="A23" s="138"/>
      <c r="B23" s="139"/>
      <c r="C23" s="140" t="s">
        <v>1087</v>
      </c>
      <c r="D23" s="141"/>
      <c r="E23" s="142">
        <f>SUM(E21:E22)</f>
        <v>0</v>
      </c>
      <c r="F23" s="143"/>
      <c r="G23" s="117" t="s">
        <v>1324</v>
      </c>
      <c r="H23" s="119" t="e">
        <f>(E18+E19+E20)/E21</f>
        <v>#DIV/0!</v>
      </c>
    </row>
    <row r="24" spans="1:8" ht="18.75" x14ac:dyDescent="0.3">
      <c r="A24" s="120" t="s">
        <v>1088</v>
      </c>
      <c r="B24" s="144"/>
      <c r="C24" s="105" t="s">
        <v>1089</v>
      </c>
      <c r="D24" s="145"/>
      <c r="E24" s="112"/>
      <c r="F24" s="111"/>
      <c r="G24" s="146"/>
      <c r="H24" s="147"/>
    </row>
    <row r="25" spans="1:8" ht="18.75" x14ac:dyDescent="0.3">
      <c r="A25" s="148"/>
      <c r="B25" s="149"/>
      <c r="C25" s="110" t="s">
        <v>1090</v>
      </c>
      <c r="D25" s="150"/>
      <c r="E25" s="112"/>
      <c r="F25" s="114"/>
      <c r="G25" s="151"/>
      <c r="H25" s="152"/>
    </row>
    <row r="26" spans="1:8" ht="18.75" x14ac:dyDescent="0.3">
      <c r="A26" s="153"/>
      <c r="B26" s="154"/>
      <c r="C26" s="109" t="s">
        <v>1091</v>
      </c>
      <c r="D26" s="155"/>
      <c r="E26" s="112"/>
      <c r="F26" s="156"/>
      <c r="G26" s="157"/>
      <c r="H26" s="158"/>
    </row>
    <row r="27" spans="1:8" ht="18.75" x14ac:dyDescent="0.3">
      <c r="A27" s="159" t="s">
        <v>1092</v>
      </c>
      <c r="B27" s="144"/>
      <c r="C27" s="105" t="s">
        <v>1080</v>
      </c>
      <c r="D27" s="145"/>
      <c r="E27" s="123">
        <v>0</v>
      </c>
      <c r="F27" s="111"/>
      <c r="G27" s="146"/>
      <c r="H27" s="147"/>
    </row>
    <row r="28" spans="1:8" ht="18.75" x14ac:dyDescent="0.3">
      <c r="A28" s="160"/>
      <c r="B28" s="161"/>
      <c r="C28" s="110" t="s">
        <v>1081</v>
      </c>
      <c r="D28" s="162"/>
      <c r="E28" s="123">
        <v>0</v>
      </c>
      <c r="F28" s="163"/>
      <c r="G28" s="164"/>
      <c r="H28" s="165"/>
    </row>
    <row r="29" spans="1:8" ht="18.75" x14ac:dyDescent="0.3">
      <c r="A29" s="148"/>
      <c r="B29" s="149"/>
      <c r="C29" s="110" t="s">
        <v>1082</v>
      </c>
      <c r="D29" s="150"/>
      <c r="E29" s="123">
        <v>0</v>
      </c>
      <c r="F29" s="114"/>
      <c r="G29" s="151"/>
      <c r="H29" s="152"/>
    </row>
    <row r="30" spans="1:8" ht="18.75" x14ac:dyDescent="0.3">
      <c r="A30" s="160"/>
      <c r="B30" s="161"/>
      <c r="C30" s="110" t="s">
        <v>1083</v>
      </c>
      <c r="D30" s="162"/>
      <c r="E30" s="123">
        <v>0</v>
      </c>
      <c r="F30" s="163"/>
      <c r="G30" s="164" t="s">
        <v>1325</v>
      </c>
      <c r="H30" s="119" t="e">
        <f>E27/E31</f>
        <v>#DIV/0!</v>
      </c>
    </row>
    <row r="31" spans="1:8" ht="18.75" x14ac:dyDescent="0.3">
      <c r="A31" s="153"/>
      <c r="B31" s="166"/>
      <c r="C31" s="140" t="s">
        <v>1093</v>
      </c>
      <c r="D31" s="109"/>
      <c r="E31" s="167">
        <f>SUM(E27:E30)</f>
        <v>0</v>
      </c>
      <c r="F31" s="157"/>
      <c r="G31" s="164" t="s">
        <v>1326</v>
      </c>
      <c r="H31" s="119" t="e">
        <f>(E28+E29+E30)/E31</f>
        <v>#DIV/0!</v>
      </c>
    </row>
    <row r="32" spans="1:8" ht="18.75" x14ac:dyDescent="0.3">
      <c r="A32" s="168" t="s">
        <v>1094</v>
      </c>
      <c r="B32" s="144"/>
      <c r="C32" s="169" t="s">
        <v>1095</v>
      </c>
      <c r="D32" s="170"/>
      <c r="E32" s="123">
        <v>0</v>
      </c>
      <c r="F32" s="171"/>
      <c r="G32" s="171"/>
      <c r="H32" s="172"/>
    </row>
    <row r="33" spans="1:8" ht="18.75" x14ac:dyDescent="0.3">
      <c r="A33" s="160"/>
      <c r="B33" s="173"/>
      <c r="C33" s="174" t="s">
        <v>1096</v>
      </c>
      <c r="D33" s="174"/>
      <c r="E33" s="123">
        <v>0</v>
      </c>
      <c r="F33" s="174"/>
      <c r="G33" s="174"/>
      <c r="H33" s="175"/>
    </row>
    <row r="34" spans="1:8" ht="18.75" x14ac:dyDescent="0.3">
      <c r="A34" s="176"/>
      <c r="B34" s="173"/>
      <c r="C34" s="174" t="s">
        <v>1097</v>
      </c>
      <c r="D34" s="174"/>
      <c r="E34" s="123">
        <v>0</v>
      </c>
      <c r="F34" s="177"/>
      <c r="G34" s="177"/>
      <c r="H34" s="175"/>
    </row>
    <row r="35" spans="1:8" ht="18.75" x14ac:dyDescent="0.3">
      <c r="A35" s="153"/>
      <c r="B35" s="166"/>
      <c r="C35" s="140" t="s">
        <v>1098</v>
      </c>
      <c r="D35" s="178"/>
      <c r="E35" s="142">
        <f>SUM(E32+E33-E34)</f>
        <v>0</v>
      </c>
      <c r="F35" s="179"/>
      <c r="G35" s="179"/>
      <c r="H35" s="180"/>
    </row>
    <row r="36" spans="1:8" x14ac:dyDescent="0.25">
      <c r="A36" s="181"/>
      <c r="B36" s="171"/>
      <c r="C36" s="171"/>
      <c r="D36" s="171"/>
      <c r="E36" s="171"/>
      <c r="F36" s="171"/>
      <c r="G36" s="171"/>
      <c r="H36" s="182"/>
    </row>
    <row r="37" spans="1:8" ht="18.75" x14ac:dyDescent="0.3">
      <c r="A37" s="183" t="s">
        <v>1099</v>
      </c>
      <c r="B37" s="184" t="s">
        <v>1100</v>
      </c>
      <c r="C37" s="537"/>
      <c r="D37" s="538"/>
      <c r="E37" s="185"/>
      <c r="F37" s="186" t="s">
        <v>1101</v>
      </c>
      <c r="G37" s="539"/>
      <c r="H37" s="540"/>
    </row>
    <row r="38" spans="1:8" ht="18.75" x14ac:dyDescent="0.3">
      <c r="A38" s="187"/>
      <c r="B38" s="184" t="s">
        <v>1102</v>
      </c>
      <c r="C38" s="537"/>
      <c r="D38" s="538"/>
      <c r="E38" s="188"/>
      <c r="F38" s="189" t="s">
        <v>1103</v>
      </c>
      <c r="G38" s="541" t="s">
        <v>1104</v>
      </c>
      <c r="H38" s="542"/>
    </row>
    <row r="39" spans="1:8" x14ac:dyDescent="0.25">
      <c r="A39" s="138"/>
      <c r="B39" s="108"/>
      <c r="C39" s="108"/>
      <c r="D39" s="108"/>
      <c r="E39" s="108"/>
      <c r="F39" s="108"/>
      <c r="G39" s="108"/>
      <c r="H39" s="190"/>
    </row>
    <row r="40" spans="1:8" x14ac:dyDescent="0.25">
      <c r="A40" s="127"/>
      <c r="B40" s="127"/>
      <c r="C40" s="127"/>
      <c r="D40" s="127"/>
      <c r="E40" s="127"/>
      <c r="F40" s="127"/>
      <c r="G40" s="127"/>
      <c r="H40" s="127"/>
    </row>
    <row r="41" spans="1:8" ht="18.75" x14ac:dyDescent="0.3">
      <c r="A41" s="174" t="s">
        <v>1112</v>
      </c>
      <c r="B41" s="127"/>
      <c r="C41" s="127"/>
      <c r="D41" s="127"/>
      <c r="E41" s="127"/>
      <c r="F41" s="127"/>
      <c r="G41" s="127"/>
      <c r="H41" s="127"/>
    </row>
    <row r="42" spans="1:8" ht="18.75" x14ac:dyDescent="0.3">
      <c r="A42" s="174" t="s">
        <v>1105</v>
      </c>
      <c r="B42" s="127"/>
      <c r="C42" s="127"/>
      <c r="D42" s="127"/>
      <c r="E42" s="127"/>
      <c r="F42" s="127"/>
      <c r="G42" s="127"/>
      <c r="H42" s="127"/>
    </row>
    <row r="43" spans="1:8" ht="18.75" x14ac:dyDescent="0.3">
      <c r="A43" s="174" t="s">
        <v>1106</v>
      </c>
      <c r="B43" s="127"/>
      <c r="C43" s="127"/>
      <c r="D43" s="127"/>
      <c r="E43" s="127"/>
      <c r="F43" s="127"/>
      <c r="G43" s="127"/>
      <c r="H43" s="127"/>
    </row>
    <row r="44" spans="1:8" ht="18.75" x14ac:dyDescent="0.3">
      <c r="A44" s="174" t="s">
        <v>1107</v>
      </c>
      <c r="B44" s="127"/>
      <c r="C44" s="127"/>
      <c r="D44" s="127"/>
      <c r="E44" s="127"/>
      <c r="F44" s="127"/>
      <c r="G44" s="127"/>
      <c r="H44" s="127"/>
    </row>
    <row r="45" spans="1:8" ht="18.75" x14ac:dyDescent="0.3">
      <c r="A45" s="174" t="s">
        <v>1108</v>
      </c>
      <c r="B45" s="127"/>
      <c r="C45" s="127"/>
      <c r="D45" s="127"/>
      <c r="E45" s="127"/>
      <c r="F45" s="127"/>
      <c r="G45" s="127"/>
      <c r="H45" s="127"/>
    </row>
    <row r="46" spans="1:8" ht="18.75" x14ac:dyDescent="0.3">
      <c r="A46" s="174" t="s">
        <v>1109</v>
      </c>
      <c r="B46" s="127"/>
      <c r="C46" s="127"/>
      <c r="D46" s="127"/>
      <c r="E46" s="127"/>
      <c r="F46" s="127"/>
      <c r="G46" s="127"/>
      <c r="H46" s="127"/>
    </row>
    <row r="47" spans="1:8" x14ac:dyDescent="0.25">
      <c r="A47" s="93"/>
      <c r="B47" s="93"/>
      <c r="C47" s="93"/>
      <c r="D47" s="93"/>
      <c r="E47" s="93"/>
      <c r="F47" s="93"/>
      <c r="G47" s="93"/>
      <c r="H47" s="93"/>
    </row>
    <row r="48" spans="1:8" x14ac:dyDescent="0.25">
      <c r="A48" s="125" t="s">
        <v>1110</v>
      </c>
      <c r="B48" s="93"/>
      <c r="C48" s="93"/>
      <c r="D48" s="93"/>
      <c r="E48" s="93"/>
      <c r="F48" s="93"/>
      <c r="G48" s="93"/>
      <c r="H48" s="93"/>
    </row>
    <row r="49" spans="1:8" x14ac:dyDescent="0.25">
      <c r="A49" s="125" t="s">
        <v>1111</v>
      </c>
      <c r="B49" s="93"/>
      <c r="C49" s="93"/>
      <c r="D49" s="93"/>
      <c r="E49" s="93"/>
      <c r="F49" s="93"/>
      <c r="G49" s="93"/>
      <c r="H49" s="93"/>
    </row>
    <row r="50" spans="1:8" x14ac:dyDescent="0.25">
      <c r="A50" s="93"/>
      <c r="B50" s="93"/>
      <c r="C50" s="93"/>
      <c r="D50" s="93"/>
      <c r="E50" s="93"/>
      <c r="F50" s="93"/>
      <c r="G50" s="93"/>
      <c r="H50" s="93"/>
    </row>
    <row r="51" spans="1:8" x14ac:dyDescent="0.25">
      <c r="A51" s="191"/>
      <c r="B51" s="93"/>
      <c r="C51" s="93"/>
      <c r="D51" s="93"/>
      <c r="E51" s="93"/>
      <c r="F51" s="93"/>
      <c r="G51" s="93"/>
      <c r="H51" s="93"/>
    </row>
  </sheetData>
  <sheetProtection algorithmName="SHA-512" hashValue="qaFCfckS1t7Xj/hta4HwTsWwhoylYMUXkt8Cb1aBXswEhoNJINR2VQm8TOp2YCffS4VRZh34GfERQbgZgOZ5ew==" saltValue="6nAt6NUCZFR26eLNPE9g+g==" spinCount="100000" sheet="1" objects="1" scenarios="1"/>
  <mergeCells count="6">
    <mergeCell ref="A1:H1"/>
    <mergeCell ref="A2:H2"/>
    <mergeCell ref="C37:D37"/>
    <mergeCell ref="G37:H37"/>
    <mergeCell ref="C38:D38"/>
    <mergeCell ref="G38:H38"/>
  </mergeCells>
  <pageMargins left="0.7" right="0.7" top="0.75" bottom="0.75" header="0.3" footer="0.3"/>
  <pageSetup scale="5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2:D26"/>
  <sheetViews>
    <sheetView zoomScale="110" zoomScaleNormal="110" workbookViewId="0">
      <selection activeCell="C8" sqref="C8"/>
    </sheetView>
  </sheetViews>
  <sheetFormatPr defaultRowHeight="15" outlineLevelRow="1" x14ac:dyDescent="0.25"/>
  <cols>
    <col min="1" max="1" width="5" customWidth="1"/>
    <col min="2" max="2" width="44.42578125" style="12" customWidth="1"/>
    <col min="3" max="3" width="18.5703125" style="12" customWidth="1"/>
  </cols>
  <sheetData>
    <row r="2" spans="2:4" x14ac:dyDescent="0.25">
      <c r="B2" s="1" t="s">
        <v>966</v>
      </c>
    </row>
    <row r="3" spans="2:4" s="4" customFormat="1" x14ac:dyDescent="0.25">
      <c r="B3" s="8" t="s">
        <v>881</v>
      </c>
      <c r="C3" s="8" t="s">
        <v>845</v>
      </c>
      <c r="D3" s="8" t="s">
        <v>969</v>
      </c>
    </row>
    <row r="4" spans="2:4" s="4" customFormat="1" x14ac:dyDescent="0.25">
      <c r="B4" s="9" t="s">
        <v>882</v>
      </c>
      <c r="C4" s="10"/>
      <c r="D4" s="8"/>
    </row>
    <row r="5" spans="2:4" outlineLevel="1" x14ac:dyDescent="0.25">
      <c r="B5" s="11" t="s">
        <v>868</v>
      </c>
      <c r="D5" s="12"/>
    </row>
    <row r="6" spans="2:4" outlineLevel="1" x14ac:dyDescent="0.25">
      <c r="B6" s="11" t="s">
        <v>871</v>
      </c>
      <c r="D6" s="12"/>
    </row>
    <row r="7" spans="2:4" outlineLevel="1" x14ac:dyDescent="0.25">
      <c r="B7" s="11" t="s">
        <v>883</v>
      </c>
      <c r="D7" s="12"/>
    </row>
    <row r="8" spans="2:4" outlineLevel="1" x14ac:dyDescent="0.25">
      <c r="B8" s="11" t="s">
        <v>1355</v>
      </c>
      <c r="D8" s="12"/>
    </row>
    <row r="9" spans="2:4" x14ac:dyDescent="0.25">
      <c r="B9" s="9" t="s">
        <v>884</v>
      </c>
      <c r="C9" s="10"/>
      <c r="D9" s="12"/>
    </row>
    <row r="10" spans="2:4" outlineLevel="1" x14ac:dyDescent="0.25">
      <c r="B10" s="11" t="s">
        <v>885</v>
      </c>
      <c r="D10" s="12"/>
    </row>
    <row r="11" spans="2:4" outlineLevel="1" x14ac:dyDescent="0.25">
      <c r="B11" s="11" t="s">
        <v>869</v>
      </c>
      <c r="D11" s="12"/>
    </row>
    <row r="12" spans="2:4" outlineLevel="1" x14ac:dyDescent="0.25">
      <c r="B12" s="11" t="s">
        <v>870</v>
      </c>
      <c r="D12" s="12"/>
    </row>
    <row r="13" spans="2:4" outlineLevel="1" x14ac:dyDescent="0.25">
      <c r="B13" s="11" t="s">
        <v>886</v>
      </c>
      <c r="C13" s="13"/>
      <c r="D13" s="12"/>
    </row>
    <row r="14" spans="2:4" outlineLevel="1" x14ac:dyDescent="0.25">
      <c r="B14" s="11" t="s">
        <v>880</v>
      </c>
      <c r="C14" s="14"/>
      <c r="D14" s="12"/>
    </row>
    <row r="15" spans="2:4" x14ac:dyDescent="0.25">
      <c r="B15" s="9" t="s">
        <v>887</v>
      </c>
      <c r="C15" s="10"/>
      <c r="D15" s="12"/>
    </row>
    <row r="16" spans="2:4" outlineLevel="1" x14ac:dyDescent="0.25">
      <c r="B16" s="11" t="s">
        <v>888</v>
      </c>
      <c r="C16" s="13"/>
      <c r="D16" s="12"/>
    </row>
    <row r="17" spans="2:4" outlineLevel="1" x14ac:dyDescent="0.25">
      <c r="B17" s="11" t="s">
        <v>889</v>
      </c>
      <c r="C17" s="13"/>
      <c r="D17" s="12"/>
    </row>
    <row r="18" spans="2:4" outlineLevel="1" x14ac:dyDescent="0.25">
      <c r="B18" s="11" t="s">
        <v>890</v>
      </c>
      <c r="D18" s="12"/>
    </row>
    <row r="19" spans="2:4" outlineLevel="1" x14ac:dyDescent="0.25">
      <c r="B19" s="11" t="s">
        <v>891</v>
      </c>
      <c r="D19" s="12"/>
    </row>
    <row r="20" spans="2:4" outlineLevel="1" x14ac:dyDescent="0.25">
      <c r="B20" s="11" t="s">
        <v>892</v>
      </c>
      <c r="D20" s="12"/>
    </row>
    <row r="21" spans="2:4" outlineLevel="1" x14ac:dyDescent="0.25">
      <c r="B21" s="11" t="s">
        <v>893</v>
      </c>
      <c r="D21" s="12"/>
    </row>
    <row r="22" spans="2:4" outlineLevel="1" x14ac:dyDescent="0.25">
      <c r="B22" s="11" t="s">
        <v>894</v>
      </c>
      <c r="D22" s="12"/>
    </row>
    <row r="23" spans="2:4" outlineLevel="1" x14ac:dyDescent="0.25">
      <c r="B23" s="11" t="s">
        <v>895</v>
      </c>
      <c r="D23" s="12"/>
    </row>
    <row r="24" spans="2:4" outlineLevel="1" x14ac:dyDescent="0.25">
      <c r="B24" s="11" t="s">
        <v>896</v>
      </c>
      <c r="D24" s="12"/>
    </row>
    <row r="25" spans="2:4" outlineLevel="1" x14ac:dyDescent="0.25">
      <c r="B25" s="11" t="s">
        <v>897</v>
      </c>
      <c r="D25" s="12"/>
    </row>
    <row r="26" spans="2:4" outlineLevel="1" x14ac:dyDescent="0.25">
      <c r="B26" s="11" t="s">
        <v>898</v>
      </c>
      <c r="C26" s="14"/>
      <c r="D26" s="12"/>
    </row>
  </sheetData>
  <dataValidations count="4">
    <dataValidation type="list" allowBlank="1" showInputMessage="1" showErrorMessage="1" sqref="C12" xr:uid="{00000000-0002-0000-0100-000000000000}">
      <formula1>"1,2,3,4,5,6,7,8,9,10,11,12"</formula1>
    </dataValidation>
    <dataValidation type="list" errorStyle="warning" showInputMessage="1" showErrorMessage="1" errorTitle="SmartDox" error="The value you entered for the dropdown is not valid." sqref="C16" xr:uid="{00000000-0002-0000-0100-000001000000}">
      <formula1>SD_D_PL_StandardizedFinancialAuditOpinion_Name</formula1>
    </dataValidation>
    <dataValidation type="list" errorStyle="warning" showInputMessage="1" showErrorMessage="1" errorTitle="SmartDox" error="The value you entered for the dropdown is not valid." sqref="C17" xr:uid="{00000000-0002-0000-0100-000002000000}">
      <formula1>SD_D_PL_StandardizedFinancialHUDCompliance_Name</formula1>
    </dataValidation>
    <dataValidation type="list" errorStyle="warning" showInputMessage="1" showErrorMessage="1" errorTitle="SmartDox" error="The value you entered for the dropdown is not valid." sqref="C13" xr:uid="{00000000-0002-0000-0100-000003000000}">
      <formula1>SD_D_PL_StandardizedFinancialReportingSource_Name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62" r:id="rId4" name="SD_A_6">
              <controlPr defaultSize="0" autoFill="0" autoLine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2</xdr:col>
                    <xdr:colOff>266700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r:id="rId5" name="SD_A_7">
              <controlPr defaultSize="0" autoFill="0" autoLine="0" autoPict="0">
                <anchor moveWithCells="1">
                  <from>
                    <xdr:col>2</xdr:col>
                    <xdr:colOff>0</xdr:colOff>
                    <xdr:row>18</xdr:row>
                    <xdr:rowOff>0</xdr:rowOff>
                  </from>
                  <to>
                    <xdr:col>2</xdr:col>
                    <xdr:colOff>266700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6" name="SD_A_8">
              <controlPr defaultSize="0" autoFill="0" autoLine="0" autoPict="0">
                <anchor mov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2</xdr:col>
                    <xdr:colOff>266700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r:id="rId7" name="SD_A_9">
              <controlPr defaultSize="0" autoFill="0" autoLine="0" autoPict="0">
                <anchor moveWithCells="1">
                  <from>
                    <xdr:col>2</xdr:col>
                    <xdr:colOff>0</xdr:colOff>
                    <xdr:row>20</xdr:row>
                    <xdr:rowOff>0</xdr:rowOff>
                  </from>
                  <to>
                    <xdr:col>2</xdr:col>
                    <xdr:colOff>266700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r:id="rId8" name="SD_A_10">
              <controlPr defaultSize="0" autoFill="0" autoLine="0" autoPict="0">
                <anchor moveWithCells="1">
                  <from>
                    <xdr:col>2</xdr:col>
                    <xdr:colOff>0</xdr:colOff>
                    <xdr:row>21</xdr:row>
                    <xdr:rowOff>0</xdr:rowOff>
                  </from>
                  <to>
                    <xdr:col>2</xdr:col>
                    <xdr:colOff>266700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r:id="rId9" name="SD_A_11">
              <controlPr defaultSize="0" autoFill="0" autoLine="0" autoPict="0">
                <anchor moveWithCells="1">
                  <from>
                    <xdr:col>2</xdr:col>
                    <xdr:colOff>0</xdr:colOff>
                    <xdr:row>22</xdr:row>
                    <xdr:rowOff>0</xdr:rowOff>
                  </from>
                  <to>
                    <xdr:col>2</xdr:col>
                    <xdr:colOff>266700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r:id="rId10" name="SD_A_12">
              <controlPr defaultSize="0" autoFill="0" autoLine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2</xdr:col>
                    <xdr:colOff>266700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r:id="rId11" name="SD_A_13">
              <controlPr defaultSize="0" autoFill="0" autoLine="0" autoPict="0">
                <anchor moveWithCells="1">
                  <from>
                    <xdr:col>2</xdr:col>
                    <xdr:colOff>0</xdr:colOff>
                    <xdr:row>24</xdr:row>
                    <xdr:rowOff>0</xdr:rowOff>
                  </from>
                  <to>
                    <xdr:col>2</xdr:col>
                    <xdr:colOff>266700</xdr:colOff>
                    <xdr:row>25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1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7dff0276-1a18-4a0a-a1b9-413c8d1321ef">
      <Terms xmlns="http://schemas.microsoft.com/office/infopath/2007/PartnerControls"/>
    </lcf76f155ced4ddcb4097134ff3c332f>
    <TaxCatchAll xmlns="bfa5c831-db00-4542-aa15-6b94aa1d4d1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83CF07E2071741BFB88759396349F3" ma:contentTypeVersion="17" ma:contentTypeDescription="Create a new document." ma:contentTypeScope="" ma:versionID="78e8972b01fba768c0e93760aacf1efa">
  <xsd:schema xmlns:xsd="http://www.w3.org/2001/XMLSchema" xmlns:xs="http://www.w3.org/2001/XMLSchema" xmlns:p="http://schemas.microsoft.com/office/2006/metadata/properties" xmlns:ns1="http://schemas.microsoft.com/sharepoint/v3" xmlns:ns2="bfa5c831-db00-4542-aa15-6b94aa1d4d14" xmlns:ns3="7dff0276-1a18-4a0a-a1b9-413c8d1321ef" targetNamespace="http://schemas.microsoft.com/office/2006/metadata/properties" ma:root="true" ma:fieldsID="36f2aa118fb8c3b3b6632df8dfaf9334" ns1:_="" ns2:_="" ns3:_="">
    <xsd:import namespace="http://schemas.microsoft.com/sharepoint/v3"/>
    <xsd:import namespace="bfa5c831-db00-4542-aa15-6b94aa1d4d14"/>
    <xsd:import namespace="7dff0276-1a18-4a0a-a1b9-413c8d1321e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1:_ip_UnifiedCompliancePolicyProperties" minOccurs="0"/>
                <xsd:element ref="ns1:_ip_UnifiedCompliancePolicyUIAction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a5c831-db00-4542-aa15-6b94aa1d4d1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ca139ec-d54e-4020-95a5-4c2947f32898}" ma:internalName="TaxCatchAll" ma:showField="CatchAllData" ma:web="bfa5c831-db00-4542-aa15-6b94aa1d4d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ff0276-1a18-4a0a-a1b9-413c8d1321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description="" ma:indexed="true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57303b8-e139-4625-a0cf-7f79d2d67b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85AEA1-C958-4BA6-8B7D-AF39B33B140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1B1028B-35DC-4799-A648-D2804111324B}">
  <ds:schemaRefs>
    <ds:schemaRef ds:uri="7dff0276-1a18-4a0a-a1b9-413c8d1321ef"/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bfa5c831-db00-4542-aa15-6b94aa1d4d14"/>
    <ds:schemaRef ds:uri="http://schemas.microsoft.com/sharepoint/v3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72737F4-980E-438D-A2B8-E653372BB1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fa5c831-db00-4542-aa15-6b94aa1d4d14"/>
    <ds:schemaRef ds:uri="7dff0276-1a18-4a0a-a1b9-413c8d1321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5</vt:i4>
      </vt:variant>
    </vt:vector>
  </HeadingPairs>
  <TitlesOfParts>
    <vt:vector size="18" baseType="lpstr">
      <vt:lpstr>VersionHistory</vt:lpstr>
      <vt:lpstr>Submission Sheet</vt:lpstr>
      <vt:lpstr>Balance Sheet</vt:lpstr>
      <vt:lpstr>P&amp;L</vt:lpstr>
      <vt:lpstr>Cash Flow Statement</vt:lpstr>
      <vt:lpstr>Validation</vt:lpstr>
      <vt:lpstr>HF150</vt:lpstr>
      <vt:lpstr>Main-For RIH use</vt:lpstr>
      <vt:lpstr>For RIH use Annual Ratios</vt:lpstr>
      <vt:lpstr>For RIH Use Surplus Cash</vt:lpstr>
      <vt:lpstr>Receipts &amp; Disb and Other</vt:lpstr>
      <vt:lpstr>For RIH Use ACF</vt:lpstr>
      <vt:lpstr>For RIH use-Waterfall</vt:lpstr>
      <vt:lpstr>'For RIH Use ACF'!Print_Area</vt:lpstr>
      <vt:lpstr>'For RIH use Annual Ratios'!Print_Area</vt:lpstr>
      <vt:lpstr>'For RIH Use Surplus Cash'!Print_Area</vt:lpstr>
      <vt:lpstr>'For RIH use-Waterfall'!Print_Area</vt:lpstr>
      <vt:lpstr>'Submission Sheet'!Print_Area</vt:lpstr>
    </vt:vector>
  </TitlesOfParts>
  <Company>ProLink Solutions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Kim</dc:creator>
  <cp:lastModifiedBy>Susan Halloran</cp:lastModifiedBy>
  <cp:lastPrinted>2023-11-21T19:14:15Z</cp:lastPrinted>
  <dcterms:created xsi:type="dcterms:W3CDTF">2019-07-10T21:22:46Z</dcterms:created>
  <dcterms:modified xsi:type="dcterms:W3CDTF">2023-11-27T17:30:30Z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chemaType">
    <vt:lpwstr>Standardized Financials</vt:lpwstr>
  </property>
  <property fmtid="{D5CDD505-2E9C-101B-9397-08002B2CF9AE}" pid="3" name="BeforeSendVBAMethod">
    <vt:lpwstr/>
  </property>
  <property fmtid="{D5CDD505-2E9C-101B-9397-08002B2CF9AE}" pid="4" name="ContentTypeId">
    <vt:lpwstr>0x0101000883CF07E2071741BFB88759396349F3</vt:lpwstr>
  </property>
  <property fmtid="{D5CDD505-2E9C-101B-9397-08002B2CF9AE}" pid="5" name="SmartDoxTemplateName">
    <vt:lpwstr/>
  </property>
  <property fmtid="{D5CDD505-2E9C-101B-9397-08002B2CF9AE}" pid="6" name="AfterGetVBAMethod">
    <vt:lpwstr/>
  </property>
  <property fmtid="{D5CDD505-2E9C-101B-9397-08002B2CF9AE}" pid="7" name="BeforeGetVBAMethod">
    <vt:lpwstr/>
  </property>
  <property fmtid="{D5CDD505-2E9C-101B-9397-08002B2CF9AE}" pid="8" name="AfterSendVBAMethod">
    <vt:lpwstr/>
  </property>
</Properties>
</file>